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14355" windowHeight="6855" tabRatio="711" firstSheet="3" activeTab="5"/>
  </bookViews>
  <sheets>
    <sheet name="Achievement" sheetId="23" state="hidden" r:id="rId1"/>
    <sheet name="VI" sheetId="8" state="hidden" r:id="rId2"/>
    <sheet name="MSME" sheetId="21" state="hidden" r:id="rId3"/>
    <sheet name="ANX-1" sheetId="31" r:id="rId4"/>
    <sheet name="anx-2" sheetId="32" r:id="rId5"/>
    <sheet name="ANX-3" sheetId="49" r:id="rId6"/>
    <sheet name="anx-4" sheetId="33" r:id="rId7"/>
    <sheet name="ANX-5" sheetId="34" r:id="rId8"/>
    <sheet name="anx-6" sheetId="35" r:id="rId9"/>
  </sheets>
  <definedNames>
    <definedName name="_xlnm.Print_Area" localSheetId="1">VI!$A$1:$K$32</definedName>
    <definedName name="_xlnm.Print_Titles" localSheetId="0">Achievement!$A:$C</definedName>
  </definedNames>
  <calcPr calcId="144525"/>
</workbook>
</file>

<file path=xl/calcChain.xml><?xml version="1.0" encoding="utf-8"?>
<calcChain xmlns="http://schemas.openxmlformats.org/spreadsheetml/2006/main">
  <c r="D55" i="49" l="1"/>
  <c r="C55" i="49"/>
  <c r="D52" i="49"/>
  <c r="C52" i="49"/>
  <c r="D48" i="49"/>
  <c r="C48" i="49"/>
  <c r="A36" i="49"/>
  <c r="A37" i="49" s="1"/>
  <c r="A25" i="49"/>
  <c r="B26" i="35" l="1"/>
  <c r="B27" i="35" s="1"/>
  <c r="B28" i="35" s="1"/>
  <c r="B29" i="35" s="1"/>
  <c r="B30" i="35" s="1"/>
  <c r="B31" i="35" s="1"/>
  <c r="B32" i="35" s="1"/>
  <c r="B33" i="35" s="1"/>
  <c r="B34" i="35" s="1"/>
  <c r="B35" i="35" s="1"/>
  <c r="J53" i="34" l="1"/>
  <c r="I53" i="34"/>
  <c r="E53" i="34"/>
  <c r="D53" i="34"/>
  <c r="J52" i="34"/>
  <c r="I52" i="34"/>
  <c r="J46" i="34"/>
  <c r="I46" i="34"/>
  <c r="E52" i="34"/>
  <c r="E46" i="34"/>
  <c r="D46" i="34"/>
  <c r="D52" i="34" s="1"/>
  <c r="J36" i="34"/>
  <c r="I36" i="34"/>
  <c r="G36" i="34"/>
  <c r="H36" i="34" s="1"/>
  <c r="F36" i="34"/>
  <c r="E36" i="34"/>
  <c r="D36" i="34"/>
  <c r="H31" i="34"/>
  <c r="H28" i="34"/>
  <c r="J27" i="34"/>
  <c r="I27" i="34"/>
  <c r="G27" i="34"/>
  <c r="F27" i="34"/>
  <c r="E27" i="34"/>
  <c r="D27" i="34"/>
  <c r="J24" i="34"/>
  <c r="J37" i="34" s="1"/>
  <c r="I24" i="34"/>
  <c r="I37" i="34" s="1"/>
  <c r="G24" i="34"/>
  <c r="H24" i="34" s="1"/>
  <c r="F24" i="34"/>
  <c r="F37" i="34" s="1"/>
  <c r="E24" i="34"/>
  <c r="E37" i="34" s="1"/>
  <c r="D24" i="34"/>
  <c r="D37" i="34" s="1"/>
  <c r="H20" i="34"/>
  <c r="H18" i="34"/>
  <c r="H15" i="34"/>
  <c r="H13" i="34"/>
  <c r="H11" i="34"/>
  <c r="H10" i="34"/>
  <c r="H9" i="34"/>
  <c r="H8" i="34"/>
  <c r="H7" i="34"/>
  <c r="H40" i="33"/>
  <c r="H41" i="33"/>
  <c r="H42" i="33"/>
  <c r="H43" i="33"/>
  <c r="H44" i="33"/>
  <c r="H45" i="33"/>
  <c r="H50" i="33"/>
  <c r="H39" i="33"/>
  <c r="G51" i="33"/>
  <c r="F51" i="33"/>
  <c r="F52" i="33" s="1"/>
  <c r="J45" i="33"/>
  <c r="J51" i="33" s="1"/>
  <c r="J52" i="33" s="1"/>
  <c r="I45" i="33"/>
  <c r="I51" i="33" s="1"/>
  <c r="I52" i="33" s="1"/>
  <c r="E51" i="33"/>
  <c r="E52" i="33" s="1"/>
  <c r="D51" i="33"/>
  <c r="D52" i="33" s="1"/>
  <c r="G37" i="34" l="1"/>
  <c r="H37" i="34" s="1"/>
  <c r="H51" i="33"/>
  <c r="G52" i="33"/>
  <c r="H52" i="33" s="1"/>
  <c r="J36" i="33" l="1"/>
  <c r="I36" i="33"/>
  <c r="G36" i="33"/>
  <c r="F36" i="33"/>
  <c r="E36" i="33"/>
  <c r="H36" i="33" s="1"/>
  <c r="D36" i="33"/>
  <c r="H35" i="33"/>
  <c r="H34" i="33"/>
  <c r="H33" i="33"/>
  <c r="B33" i="33"/>
  <c r="B34" i="33" s="1"/>
  <c r="H32" i="33"/>
  <c r="H31" i="33"/>
  <c r="H30" i="33"/>
  <c r="H29" i="33"/>
  <c r="H28" i="33"/>
  <c r="J27" i="33"/>
  <c r="I27" i="33"/>
  <c r="G27" i="33"/>
  <c r="F27" i="33"/>
  <c r="E27" i="33"/>
  <c r="D27" i="33"/>
  <c r="H26" i="33"/>
  <c r="H25" i="33"/>
  <c r="J24" i="33"/>
  <c r="J37" i="33" s="1"/>
  <c r="I24" i="33"/>
  <c r="H24" i="33"/>
  <c r="G24" i="33"/>
  <c r="F24" i="33"/>
  <c r="F37" i="33" s="1"/>
  <c r="E24" i="33"/>
  <c r="D24" i="33"/>
  <c r="D37" i="33" s="1"/>
  <c r="H23" i="33"/>
  <c r="H22" i="33"/>
  <c r="B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E37" i="33" l="1"/>
  <c r="H27" i="33"/>
  <c r="I37" i="33"/>
  <c r="G37" i="33"/>
  <c r="H37" i="33" s="1"/>
  <c r="AE49" i="32"/>
  <c r="AF49" i="32" s="1"/>
  <c r="AD49" i="32"/>
  <c r="AC49" i="32"/>
  <c r="AB49" i="32"/>
  <c r="W49" i="32"/>
  <c r="Q49" i="32"/>
  <c r="R49" i="32" s="1"/>
  <c r="P49" i="32"/>
  <c r="M49" i="32"/>
  <c r="H49" i="32"/>
  <c r="AA48" i="32"/>
  <c r="Z48" i="32"/>
  <c r="Y48" i="32"/>
  <c r="X48" i="32"/>
  <c r="V48" i="32"/>
  <c r="AE48" i="32" s="1"/>
  <c r="U48" i="32"/>
  <c r="AD48" i="32" s="1"/>
  <c r="T48" i="32"/>
  <c r="AC48" i="32" s="1"/>
  <c r="S48" i="32"/>
  <c r="AB48" i="32" s="1"/>
  <c r="O48" i="32"/>
  <c r="N48" i="32"/>
  <c r="L48" i="32"/>
  <c r="M48" i="32" s="1"/>
  <c r="K48" i="32"/>
  <c r="J48" i="32"/>
  <c r="I48" i="32"/>
  <c r="G48" i="32"/>
  <c r="H48" i="32" s="1"/>
  <c r="F48" i="32"/>
  <c r="E48" i="32"/>
  <c r="D48" i="32"/>
  <c r="AE47" i="32"/>
  <c r="AF47" i="32" s="1"/>
  <c r="AD47" i="32"/>
  <c r="AC47" i="32"/>
  <c r="AB47" i="32"/>
  <c r="W47" i="32"/>
  <c r="Q47" i="32"/>
  <c r="R47" i="32" s="1"/>
  <c r="P47" i="32"/>
  <c r="H47" i="32"/>
  <c r="AE46" i="32"/>
  <c r="AF46" i="32" s="1"/>
  <c r="AD46" i="32"/>
  <c r="AC46" i="32"/>
  <c r="AB46" i="32"/>
  <c r="W46" i="32"/>
  <c r="Q46" i="32"/>
  <c r="R46" i="32" s="1"/>
  <c r="P46" i="32"/>
  <c r="H46" i="32"/>
  <c r="AE45" i="32"/>
  <c r="AF45" i="32" s="1"/>
  <c r="AD45" i="32"/>
  <c r="AC45" i="32"/>
  <c r="AB45" i="32"/>
  <c r="W45" i="32"/>
  <c r="Q45" i="32"/>
  <c r="Q48" i="32" s="1"/>
  <c r="R48" i="32" s="1"/>
  <c r="P45" i="32"/>
  <c r="P48" i="32" s="1"/>
  <c r="H45" i="32"/>
  <c r="AA44" i="32"/>
  <c r="AA50" i="32" s="1"/>
  <c r="Z44" i="32"/>
  <c r="Z50" i="32" s="1"/>
  <c r="Y44" i="32"/>
  <c r="Y50" i="32" s="1"/>
  <c r="X44" i="32"/>
  <c r="X50" i="32" s="1"/>
  <c r="W44" i="32"/>
  <c r="V44" i="32"/>
  <c r="V50" i="32" s="1"/>
  <c r="U44" i="32"/>
  <c r="U50" i="32" s="1"/>
  <c r="T44" i="32"/>
  <c r="T50" i="32" s="1"/>
  <c r="S44" i="32"/>
  <c r="S50" i="32" s="1"/>
  <c r="O44" i="32"/>
  <c r="O50" i="32" s="1"/>
  <c r="N44" i="32"/>
  <c r="N50" i="32" s="1"/>
  <c r="M44" i="32"/>
  <c r="L44" i="32"/>
  <c r="L50" i="32" s="1"/>
  <c r="K44" i="32"/>
  <c r="K50" i="32" s="1"/>
  <c r="J44" i="32"/>
  <c r="J50" i="32" s="1"/>
  <c r="I44" i="32"/>
  <c r="I50" i="32" s="1"/>
  <c r="G44" i="32"/>
  <c r="G50" i="32" s="1"/>
  <c r="F44" i="32"/>
  <c r="F50" i="32" s="1"/>
  <c r="E44" i="32"/>
  <c r="E50" i="32" s="1"/>
  <c r="D44" i="32"/>
  <c r="D50" i="32" s="1"/>
  <c r="AF43" i="32"/>
  <c r="AE43" i="32"/>
  <c r="AD43" i="32"/>
  <c r="AC43" i="32"/>
  <c r="AB43" i="32"/>
  <c r="W43" i="32"/>
  <c r="R43" i="32"/>
  <c r="Q43" i="32"/>
  <c r="P43" i="32"/>
  <c r="H43" i="32"/>
  <c r="AF42" i="32"/>
  <c r="AE42" i="32"/>
  <c r="AD42" i="32"/>
  <c r="AC42" i="32"/>
  <c r="AB42" i="32"/>
  <c r="W42" i="32"/>
  <c r="R42" i="32"/>
  <c r="Q42" i="32"/>
  <c r="P42" i="32"/>
  <c r="H42" i="32"/>
  <c r="AF41" i="32"/>
  <c r="AE41" i="32"/>
  <c r="AD41" i="32"/>
  <c r="AC41" i="32"/>
  <c r="AB41" i="32"/>
  <c r="W41" i="32"/>
  <c r="R41" i="32"/>
  <c r="Q41" i="32"/>
  <c r="P41" i="32"/>
  <c r="H41" i="32"/>
  <c r="AF40" i="32"/>
  <c r="AE40" i="32"/>
  <c r="AD40" i="32"/>
  <c r="AC40" i="32"/>
  <c r="AB40" i="32"/>
  <c r="W40" i="32"/>
  <c r="R40" i="32"/>
  <c r="Q40" i="32"/>
  <c r="P40" i="32"/>
  <c r="H40" i="32"/>
  <c r="AF39" i="32"/>
  <c r="AE39" i="32"/>
  <c r="AD39" i="32"/>
  <c r="AC39" i="32"/>
  <c r="AB39" i="32"/>
  <c r="W39" i="32"/>
  <c r="R39" i="32"/>
  <c r="Q39" i="32"/>
  <c r="P39" i="32"/>
  <c r="H39" i="32"/>
  <c r="AF38" i="32"/>
  <c r="AE38" i="32"/>
  <c r="AD38" i="32"/>
  <c r="AC38" i="32"/>
  <c r="AB38" i="32"/>
  <c r="AB44" i="32" s="1"/>
  <c r="W38" i="32"/>
  <c r="R38" i="32"/>
  <c r="Q38" i="32"/>
  <c r="Q44" i="32" s="1"/>
  <c r="P38" i="32"/>
  <c r="P44" i="32" s="1"/>
  <c r="P50" i="32" s="1"/>
  <c r="M38" i="32"/>
  <c r="H38" i="32"/>
  <c r="AA35" i="32"/>
  <c r="Z35" i="32"/>
  <c r="Y35" i="32"/>
  <c r="X35" i="32"/>
  <c r="Q35" i="32"/>
  <c r="R35" i="32" s="1"/>
  <c r="P35" i="32"/>
  <c r="O35" i="32"/>
  <c r="N35" i="32"/>
  <c r="L35" i="32"/>
  <c r="M35" i="32" s="1"/>
  <c r="K35" i="32"/>
  <c r="J35" i="32"/>
  <c r="I35" i="32"/>
  <c r="G35" i="32"/>
  <c r="V35" i="32" s="1"/>
  <c r="F35" i="32"/>
  <c r="U35" i="32" s="1"/>
  <c r="E35" i="32"/>
  <c r="D35" i="32"/>
  <c r="V34" i="32"/>
  <c r="AE34" i="32" s="1"/>
  <c r="U34" i="32"/>
  <c r="AD34" i="32" s="1"/>
  <c r="T34" i="32"/>
  <c r="AC34" i="32" s="1"/>
  <c r="S34" i="32"/>
  <c r="AB34" i="32" s="1"/>
  <c r="R34" i="32"/>
  <c r="M34" i="32"/>
  <c r="H34" i="32"/>
  <c r="V33" i="32"/>
  <c r="AE33" i="32" s="1"/>
  <c r="U33" i="32"/>
  <c r="AD33" i="32" s="1"/>
  <c r="T33" i="32"/>
  <c r="AC33" i="32" s="1"/>
  <c r="S33" i="32"/>
  <c r="AB33" i="32" s="1"/>
  <c r="R33" i="32"/>
  <c r="M33" i="32"/>
  <c r="H33" i="32"/>
  <c r="V32" i="32"/>
  <c r="AE32" i="32" s="1"/>
  <c r="U32" i="32"/>
  <c r="AD32" i="32" s="1"/>
  <c r="T32" i="32"/>
  <c r="AC32" i="32" s="1"/>
  <c r="S32" i="32"/>
  <c r="AB32" i="32" s="1"/>
  <c r="R32" i="32"/>
  <c r="M32" i="32"/>
  <c r="H32" i="32"/>
  <c r="V31" i="32"/>
  <c r="AE31" i="32" s="1"/>
  <c r="U31" i="32"/>
  <c r="AD31" i="32" s="1"/>
  <c r="T31" i="32"/>
  <c r="AC31" i="32" s="1"/>
  <c r="S31" i="32"/>
  <c r="AB31" i="32" s="1"/>
  <c r="R31" i="32"/>
  <c r="M31" i="32"/>
  <c r="H31" i="32"/>
  <c r="V30" i="32"/>
  <c r="AE30" i="32" s="1"/>
  <c r="U30" i="32"/>
  <c r="AD30" i="32" s="1"/>
  <c r="T30" i="32"/>
  <c r="AC30" i="32" s="1"/>
  <c r="S30" i="32"/>
  <c r="AB30" i="32" s="1"/>
  <c r="R30" i="32"/>
  <c r="M30" i="32"/>
  <c r="H30" i="32"/>
  <c r="V29" i="32"/>
  <c r="AE29" i="32" s="1"/>
  <c r="U29" i="32"/>
  <c r="AD29" i="32" s="1"/>
  <c r="T29" i="32"/>
  <c r="W29" i="32" s="1"/>
  <c r="S29" i="32"/>
  <c r="AB29" i="32" s="1"/>
  <c r="R29" i="32"/>
  <c r="M29" i="32"/>
  <c r="H29" i="32"/>
  <c r="V28" i="32"/>
  <c r="AE28" i="32" s="1"/>
  <c r="U28" i="32"/>
  <c r="AD28" i="32" s="1"/>
  <c r="T28" i="32"/>
  <c r="AC28" i="32" s="1"/>
  <c r="S28" i="32"/>
  <c r="AB28" i="32" s="1"/>
  <c r="R28" i="32"/>
  <c r="M28" i="32"/>
  <c r="H28" i="32"/>
  <c r="V27" i="32"/>
  <c r="AE27" i="32" s="1"/>
  <c r="U27" i="32"/>
  <c r="AD27" i="32" s="1"/>
  <c r="AD35" i="32" s="1"/>
  <c r="T27" i="32"/>
  <c r="T35" i="32" s="1"/>
  <c r="S27" i="32"/>
  <c r="S35" i="32" s="1"/>
  <c r="R27" i="32"/>
  <c r="M27" i="32"/>
  <c r="H27" i="32"/>
  <c r="AA26" i="32"/>
  <c r="Z26" i="32"/>
  <c r="Y26" i="32"/>
  <c r="X26" i="32"/>
  <c r="Q26" i="32"/>
  <c r="P26" i="32"/>
  <c r="O26" i="32"/>
  <c r="N26" i="32"/>
  <c r="L26" i="32"/>
  <c r="K26" i="32"/>
  <c r="J26" i="32"/>
  <c r="I26" i="32"/>
  <c r="G26" i="32"/>
  <c r="V26" i="32" s="1"/>
  <c r="F26" i="32"/>
  <c r="U26" i="32" s="1"/>
  <c r="E26" i="32"/>
  <c r="D26" i="32"/>
  <c r="V25" i="32"/>
  <c r="AE25" i="32" s="1"/>
  <c r="U25" i="32"/>
  <c r="AD25" i="32" s="1"/>
  <c r="T25" i="32"/>
  <c r="AC25" i="32" s="1"/>
  <c r="S25" i="32"/>
  <c r="AB25" i="32" s="1"/>
  <c r="R25" i="32"/>
  <c r="M25" i="32"/>
  <c r="H25" i="32"/>
  <c r="V24" i="32"/>
  <c r="AE24" i="32" s="1"/>
  <c r="U24" i="32"/>
  <c r="AD24" i="32" s="1"/>
  <c r="AD26" i="32" s="1"/>
  <c r="T24" i="32"/>
  <c r="T26" i="32" s="1"/>
  <c r="S24" i="32"/>
  <c r="AB24" i="32" s="1"/>
  <c r="AB26" i="32" s="1"/>
  <c r="R24" i="32"/>
  <c r="R26" i="32" s="1"/>
  <c r="M24" i="32"/>
  <c r="M26" i="32" s="1"/>
  <c r="H24" i="32"/>
  <c r="H26" i="32" s="1"/>
  <c r="AA23" i="32"/>
  <c r="AA36" i="32" s="1"/>
  <c r="Z23" i="32"/>
  <c r="Z36" i="32" s="1"/>
  <c r="Y23" i="32"/>
  <c r="Y36" i="32" s="1"/>
  <c r="X23" i="32"/>
  <c r="X36" i="32" s="1"/>
  <c r="Q23" i="32"/>
  <c r="Q36" i="32" s="1"/>
  <c r="P23" i="32"/>
  <c r="P36" i="32" s="1"/>
  <c r="O23" i="32"/>
  <c r="O36" i="32" s="1"/>
  <c r="N23" i="32"/>
  <c r="N36" i="32" s="1"/>
  <c r="L23" i="32"/>
  <c r="L36" i="32" s="1"/>
  <c r="K23" i="32"/>
  <c r="K36" i="32" s="1"/>
  <c r="J23" i="32"/>
  <c r="J36" i="32" s="1"/>
  <c r="I23" i="32"/>
  <c r="I36" i="32" s="1"/>
  <c r="G23" i="32"/>
  <c r="G36" i="32" s="1"/>
  <c r="F23" i="32"/>
  <c r="F36" i="32" s="1"/>
  <c r="E23" i="32"/>
  <c r="E36" i="32" s="1"/>
  <c r="D23" i="32"/>
  <c r="D36" i="32" s="1"/>
  <c r="AD22" i="32"/>
  <c r="AB22" i="32"/>
  <c r="V22" i="32"/>
  <c r="AE22" i="32" s="1"/>
  <c r="U22" i="32"/>
  <c r="T22" i="32"/>
  <c r="AC22" i="32" s="1"/>
  <c r="S22" i="32"/>
  <c r="R22" i="32"/>
  <c r="M22" i="32"/>
  <c r="H22" i="32"/>
  <c r="AE21" i="32"/>
  <c r="AF21" i="32" s="1"/>
  <c r="AC21" i="32"/>
  <c r="W21" i="32"/>
  <c r="V21" i="32"/>
  <c r="U21" i="32"/>
  <c r="AD21" i="32" s="1"/>
  <c r="T21" i="32"/>
  <c r="S21" i="32"/>
  <c r="AB21" i="32" s="1"/>
  <c r="R21" i="32"/>
  <c r="M21" i="32"/>
  <c r="H21" i="32"/>
  <c r="AD20" i="32"/>
  <c r="AB20" i="32"/>
  <c r="V20" i="32"/>
  <c r="AE20" i="32" s="1"/>
  <c r="U20" i="32"/>
  <c r="T20" i="32"/>
  <c r="AC20" i="32" s="1"/>
  <c r="S20" i="32"/>
  <c r="R20" i="32"/>
  <c r="M20" i="32"/>
  <c r="H20" i="32"/>
  <c r="AE19" i="32"/>
  <c r="AF19" i="32" s="1"/>
  <c r="AC19" i="32"/>
  <c r="W19" i="32"/>
  <c r="V19" i="32"/>
  <c r="U19" i="32"/>
  <c r="AD19" i="32" s="1"/>
  <c r="T19" i="32"/>
  <c r="S19" i="32"/>
  <c r="AB19" i="32" s="1"/>
  <c r="R19" i="32"/>
  <c r="M19" i="32"/>
  <c r="H19" i="32"/>
  <c r="AD18" i="32"/>
  <c r="AB18" i="32"/>
  <c r="V18" i="32"/>
  <c r="AE18" i="32" s="1"/>
  <c r="U18" i="32"/>
  <c r="T18" i="32"/>
  <c r="AC18" i="32" s="1"/>
  <c r="S18" i="32"/>
  <c r="R18" i="32"/>
  <c r="M18" i="32"/>
  <c r="H18" i="32"/>
  <c r="AD17" i="32"/>
  <c r="V17" i="32"/>
  <c r="AE17" i="32" s="1"/>
  <c r="U17" i="32"/>
  <c r="T17" i="32"/>
  <c r="S17" i="32"/>
  <c r="R17" i="32"/>
  <c r="M17" i="32"/>
  <c r="H17" i="32"/>
  <c r="AE16" i="32"/>
  <c r="AF16" i="32" s="1"/>
  <c r="AC16" i="32"/>
  <c r="W16" i="32"/>
  <c r="V16" i="32"/>
  <c r="U16" i="32"/>
  <c r="AD16" i="32" s="1"/>
  <c r="T16" i="32"/>
  <c r="S16" i="32"/>
  <c r="AB16" i="32" s="1"/>
  <c r="R16" i="32"/>
  <c r="M16" i="32"/>
  <c r="H16" i="32"/>
  <c r="AE15" i="32"/>
  <c r="AD15" i="32"/>
  <c r="AB15" i="32"/>
  <c r="T15" i="32"/>
  <c r="AC15" i="32" s="1"/>
  <c r="AF15" i="32" s="1"/>
  <c r="S15" i="32"/>
  <c r="R15" i="32"/>
  <c r="M15" i="32"/>
  <c r="H15" i="32"/>
  <c r="AE14" i="32"/>
  <c r="AF14" i="32" s="1"/>
  <c r="AC14" i="32"/>
  <c r="W14" i="32"/>
  <c r="V14" i="32"/>
  <c r="U14" i="32"/>
  <c r="AD14" i="32" s="1"/>
  <c r="T14" i="32"/>
  <c r="S14" i="32"/>
  <c r="AB14" i="32" s="1"/>
  <c r="R14" i="32"/>
  <c r="M14" i="32"/>
  <c r="H14" i="32"/>
  <c r="AD13" i="32"/>
  <c r="AB13" i="32"/>
  <c r="V13" i="32"/>
  <c r="AE13" i="32" s="1"/>
  <c r="U13" i="32"/>
  <c r="T13" i="32"/>
  <c r="AC13" i="32" s="1"/>
  <c r="S13" i="32"/>
  <c r="R13" i="32"/>
  <c r="M13" i="32"/>
  <c r="H13" i="32"/>
  <c r="AE12" i="32"/>
  <c r="AF12" i="32" s="1"/>
  <c r="AD12" i="32"/>
  <c r="AC12" i="32"/>
  <c r="W12" i="32"/>
  <c r="T12" i="32"/>
  <c r="S12" i="32"/>
  <c r="AB12" i="32" s="1"/>
  <c r="R12" i="32"/>
  <c r="M12" i="32"/>
  <c r="H12" i="32"/>
  <c r="AD11" i="32"/>
  <c r="AB11" i="32"/>
  <c r="V11" i="32"/>
  <c r="AE11" i="32" s="1"/>
  <c r="U11" i="32"/>
  <c r="T11" i="32"/>
  <c r="AC11" i="32" s="1"/>
  <c r="S11" i="32"/>
  <c r="R11" i="32"/>
  <c r="M11" i="32"/>
  <c r="H11" i="32"/>
  <c r="AE10" i="32"/>
  <c r="AF10" i="32" s="1"/>
  <c r="AC10" i="32"/>
  <c r="W10" i="32"/>
  <c r="V10" i="32"/>
  <c r="U10" i="32"/>
  <c r="AD10" i="32" s="1"/>
  <c r="T10" i="32"/>
  <c r="S10" i="32"/>
  <c r="AB10" i="32" s="1"/>
  <c r="R10" i="32"/>
  <c r="M10" i="32"/>
  <c r="H10" i="32"/>
  <c r="AD9" i="32"/>
  <c r="AB9" i="32"/>
  <c r="V9" i="32"/>
  <c r="AE9" i="32" s="1"/>
  <c r="U9" i="32"/>
  <c r="T9" i="32"/>
  <c r="AC9" i="32" s="1"/>
  <c r="S9" i="32"/>
  <c r="R9" i="32"/>
  <c r="M9" i="32"/>
  <c r="H9" i="32"/>
  <c r="AC8" i="32"/>
  <c r="AF8" i="32" s="1"/>
  <c r="W8" i="32"/>
  <c r="V8" i="32"/>
  <c r="U8" i="32"/>
  <c r="T8" i="32"/>
  <c r="S8" i="32"/>
  <c r="AB8" i="32" s="1"/>
  <c r="R8" i="32"/>
  <c r="M8" i="32"/>
  <c r="H8" i="32"/>
  <c r="AD7" i="32"/>
  <c r="AD23" i="32" s="1"/>
  <c r="AB7" i="32"/>
  <c r="V7" i="32"/>
  <c r="AE7" i="32" s="1"/>
  <c r="U7" i="32"/>
  <c r="T7" i="32"/>
  <c r="T23" i="32" s="1"/>
  <c r="S7" i="32"/>
  <c r="S23" i="32" s="1"/>
  <c r="R7" i="32"/>
  <c r="M7" i="32"/>
  <c r="H7" i="32"/>
  <c r="V6" i="32"/>
  <c r="AE6" i="32" s="1"/>
  <c r="U6" i="32"/>
  <c r="T6" i="32"/>
  <c r="S6" i="32"/>
  <c r="R6" i="32"/>
  <c r="M6" i="32"/>
  <c r="H6" i="32"/>
  <c r="AB23" i="32" l="1"/>
  <c r="AF11" i="32"/>
  <c r="AF13" i="32"/>
  <c r="AF20" i="32"/>
  <c r="AE26" i="32"/>
  <c r="AE35" i="32"/>
  <c r="AE23" i="32"/>
  <c r="AF9" i="32"/>
  <c r="AF18" i="32"/>
  <c r="AF22" i="32"/>
  <c r="AF25" i="32"/>
  <c r="AF28" i="32"/>
  <c r="T36" i="32"/>
  <c r="AC6" i="32"/>
  <c r="AF6" i="32" s="1"/>
  <c r="H36" i="32"/>
  <c r="M23" i="32"/>
  <c r="R36" i="32"/>
  <c r="U23" i="32"/>
  <c r="W24" i="32"/>
  <c r="AC24" i="32"/>
  <c r="AC26" i="32" s="1"/>
  <c r="S26" i="32"/>
  <c r="AB27" i="32"/>
  <c r="AB35" i="32" s="1"/>
  <c r="W28" i="32"/>
  <c r="AF29" i="32"/>
  <c r="AC29" i="32"/>
  <c r="AF31" i="32"/>
  <c r="AF33" i="32"/>
  <c r="P51" i="32"/>
  <c r="E51" i="32"/>
  <c r="G51" i="32"/>
  <c r="H51" i="32" s="1"/>
  <c r="H50" i="32"/>
  <c r="J51" i="32"/>
  <c r="L51" i="32"/>
  <c r="M50" i="32"/>
  <c r="N51" i="32"/>
  <c r="AB50" i="32"/>
  <c r="U51" i="32"/>
  <c r="AD50" i="32"/>
  <c r="Y51" i="32"/>
  <c r="AA51" i="32"/>
  <c r="AF48" i="32"/>
  <c r="S36" i="32"/>
  <c r="S51" i="32" s="1"/>
  <c r="U36" i="32"/>
  <c r="W6" i="32"/>
  <c r="AD6" i="32"/>
  <c r="AD36" i="32" s="1"/>
  <c r="W7" i="32"/>
  <c r="AC7" i="32"/>
  <c r="AC23" i="32" s="1"/>
  <c r="W9" i="32"/>
  <c r="W11" i="32"/>
  <c r="W13" i="32"/>
  <c r="W15" i="32"/>
  <c r="W17" i="32"/>
  <c r="W18" i="32"/>
  <c r="W20" i="32"/>
  <c r="W22" i="32"/>
  <c r="H23" i="32"/>
  <c r="M36" i="32"/>
  <c r="R23" i="32"/>
  <c r="V23" i="32"/>
  <c r="V36" i="32" s="1"/>
  <c r="W25" i="32"/>
  <c r="W27" i="32"/>
  <c r="AC27" i="32"/>
  <c r="AC35" i="32" s="1"/>
  <c r="AF30" i="32"/>
  <c r="AF32" i="32"/>
  <c r="AF34" i="32"/>
  <c r="W35" i="32"/>
  <c r="Q50" i="32"/>
  <c r="R44" i="32"/>
  <c r="D51" i="32"/>
  <c r="F51" i="32"/>
  <c r="I51" i="32"/>
  <c r="K51" i="32"/>
  <c r="O51" i="32"/>
  <c r="T51" i="32"/>
  <c r="AC50" i="32"/>
  <c r="AE50" i="32"/>
  <c r="W50" i="32"/>
  <c r="X51" i="32"/>
  <c r="Z51" i="32"/>
  <c r="W30" i="32"/>
  <c r="W32" i="32"/>
  <c r="W34" i="32"/>
  <c r="H35" i="32"/>
  <c r="AC44" i="32"/>
  <c r="AE44" i="32"/>
  <c r="AF44" i="32" s="1"/>
  <c r="W31" i="32"/>
  <c r="W33" i="32"/>
  <c r="H44" i="32"/>
  <c r="AD44" i="32"/>
  <c r="R45" i="32"/>
  <c r="W48" i="32"/>
  <c r="W36" i="32" l="1"/>
  <c r="V51" i="32"/>
  <c r="W51" i="32" s="1"/>
  <c r="AF50" i="32"/>
  <c r="Q51" i="32"/>
  <c r="R51" i="32" s="1"/>
  <c r="R50" i="32"/>
  <c r="AD51" i="32"/>
  <c r="M51" i="32"/>
  <c r="W26" i="32"/>
  <c r="AF7" i="32"/>
  <c r="AF27" i="32"/>
  <c r="AF26" i="32"/>
  <c r="AC36" i="32"/>
  <c r="AC51" i="32" s="1"/>
  <c r="AF23" i="32"/>
  <c r="AF35" i="32"/>
  <c r="AF24" i="32"/>
  <c r="AB36" i="32"/>
  <c r="AB51" i="32" s="1"/>
  <c r="AE36" i="32"/>
  <c r="AF36" i="32" s="1"/>
  <c r="AE51" i="32" l="1"/>
  <c r="AF51" i="32" s="1"/>
  <c r="T50" i="31"/>
  <c r="T46" i="31"/>
  <c r="T52" i="31" s="1"/>
  <c r="S46" i="31"/>
  <c r="S50" i="31"/>
  <c r="R40" i="31"/>
  <c r="R41" i="31"/>
  <c r="R42" i="31"/>
  <c r="R43" i="31"/>
  <c r="R44" i="31"/>
  <c r="R45" i="31"/>
  <c r="R47" i="31"/>
  <c r="R48" i="31"/>
  <c r="R49" i="31"/>
  <c r="R51" i="31"/>
  <c r="O40" i="31"/>
  <c r="O41" i="31"/>
  <c r="O42" i="31"/>
  <c r="O43" i="31"/>
  <c r="O44" i="31"/>
  <c r="O45" i="31"/>
  <c r="O47" i="31"/>
  <c r="O48" i="31"/>
  <c r="O49" i="31"/>
  <c r="O51" i="31"/>
  <c r="N40" i="31"/>
  <c r="N41" i="31"/>
  <c r="N42" i="31"/>
  <c r="N43" i="31"/>
  <c r="N44" i="31"/>
  <c r="N45" i="31"/>
  <c r="N47" i="31"/>
  <c r="N48" i="31"/>
  <c r="N49" i="31"/>
  <c r="N51" i="31"/>
  <c r="K40" i="31"/>
  <c r="K41" i="31"/>
  <c r="K42" i="31"/>
  <c r="K43" i="31"/>
  <c r="K44" i="31"/>
  <c r="K45" i="31"/>
  <c r="K47" i="31"/>
  <c r="K48" i="31"/>
  <c r="K49" i="31"/>
  <c r="K51" i="31"/>
  <c r="H40" i="31"/>
  <c r="H41" i="31"/>
  <c r="H42" i="31"/>
  <c r="H43" i="31"/>
  <c r="H44" i="31"/>
  <c r="H45" i="31"/>
  <c r="H47" i="31"/>
  <c r="H48" i="31"/>
  <c r="H49" i="31"/>
  <c r="H51" i="31"/>
  <c r="D50" i="31"/>
  <c r="E50" i="31"/>
  <c r="F50" i="31"/>
  <c r="G50" i="31"/>
  <c r="H50" i="31" s="1"/>
  <c r="I50" i="31"/>
  <c r="J50" i="31"/>
  <c r="L50" i="31"/>
  <c r="M50" i="31"/>
  <c r="P50" i="31"/>
  <c r="Q50" i="31"/>
  <c r="U50" i="31"/>
  <c r="V50" i="31"/>
  <c r="C50" i="31"/>
  <c r="D46" i="31"/>
  <c r="D52" i="31" s="1"/>
  <c r="E46" i="31"/>
  <c r="F46" i="31"/>
  <c r="F52" i="31" s="1"/>
  <c r="G46" i="31"/>
  <c r="I46" i="31"/>
  <c r="I52" i="31" s="1"/>
  <c r="J46" i="31"/>
  <c r="L46" i="31"/>
  <c r="L52" i="31" s="1"/>
  <c r="M46" i="31"/>
  <c r="P46" i="31"/>
  <c r="P52" i="31" s="1"/>
  <c r="Q46" i="31"/>
  <c r="U46" i="31"/>
  <c r="U52" i="31" s="1"/>
  <c r="V46" i="31"/>
  <c r="C46" i="31"/>
  <c r="C52" i="31" s="1"/>
  <c r="C38" i="31"/>
  <c r="C53" i="31" s="1"/>
  <c r="V37" i="31"/>
  <c r="U37" i="31"/>
  <c r="S37" i="31"/>
  <c r="Q37" i="31"/>
  <c r="P37" i="31"/>
  <c r="M37" i="31"/>
  <c r="L37" i="31"/>
  <c r="J37" i="31"/>
  <c r="I37" i="31"/>
  <c r="G37" i="31"/>
  <c r="F37" i="31"/>
  <c r="E37" i="31"/>
  <c r="D37" i="31"/>
  <c r="T36" i="31"/>
  <c r="R36" i="31"/>
  <c r="N36" i="31"/>
  <c r="K36" i="31"/>
  <c r="H36" i="31"/>
  <c r="T35" i="31"/>
  <c r="R35" i="31"/>
  <c r="O35" i="31"/>
  <c r="N35" i="31"/>
  <c r="K35" i="31"/>
  <c r="H35" i="31"/>
  <c r="T34" i="31"/>
  <c r="R34" i="31"/>
  <c r="N34" i="31"/>
  <c r="K34" i="31"/>
  <c r="H34" i="31"/>
  <c r="T33" i="31"/>
  <c r="R33" i="31"/>
  <c r="O33" i="31"/>
  <c r="N33" i="31"/>
  <c r="K33" i="31"/>
  <c r="H33" i="31"/>
  <c r="T32" i="31"/>
  <c r="R32" i="31"/>
  <c r="O32" i="31"/>
  <c r="N32" i="31"/>
  <c r="K32" i="31"/>
  <c r="H32" i="31"/>
  <c r="T31" i="31"/>
  <c r="R31" i="31"/>
  <c r="O31" i="31"/>
  <c r="N31" i="31"/>
  <c r="K31" i="31"/>
  <c r="H31" i="31"/>
  <c r="T30" i="31"/>
  <c r="R30" i="31"/>
  <c r="O30" i="31"/>
  <c r="N30" i="31"/>
  <c r="K30" i="31"/>
  <c r="H30" i="31"/>
  <c r="T29" i="31"/>
  <c r="R29" i="31"/>
  <c r="O29" i="31"/>
  <c r="N29" i="31"/>
  <c r="K29" i="31"/>
  <c r="H29" i="31"/>
  <c r="V28" i="31"/>
  <c r="U28" i="31"/>
  <c r="S28" i="31"/>
  <c r="Q28" i="31"/>
  <c r="P28" i="31"/>
  <c r="M28" i="31"/>
  <c r="L28" i="31"/>
  <c r="J28" i="31"/>
  <c r="I28" i="31"/>
  <c r="G28" i="31"/>
  <c r="F28" i="31"/>
  <c r="E28" i="31"/>
  <c r="D28" i="31"/>
  <c r="T27" i="31"/>
  <c r="R27" i="31"/>
  <c r="O27" i="31"/>
  <c r="N27" i="31"/>
  <c r="K27" i="31"/>
  <c r="H27" i="31"/>
  <c r="T26" i="31"/>
  <c r="R26" i="31"/>
  <c r="O26" i="31"/>
  <c r="N26" i="31"/>
  <c r="K26" i="31"/>
  <c r="H26" i="31"/>
  <c r="V25" i="31"/>
  <c r="V38" i="31" s="1"/>
  <c r="U25" i="31"/>
  <c r="U38" i="31" s="1"/>
  <c r="U53" i="31" s="1"/>
  <c r="S25" i="31"/>
  <c r="Q25" i="31"/>
  <c r="P25" i="31"/>
  <c r="P38" i="31" s="1"/>
  <c r="M25" i="31"/>
  <c r="L25" i="31"/>
  <c r="L38" i="31" s="1"/>
  <c r="J25" i="31"/>
  <c r="J38" i="31" s="1"/>
  <c r="I25" i="31"/>
  <c r="I38" i="31" s="1"/>
  <c r="G25" i="31"/>
  <c r="G38" i="31" s="1"/>
  <c r="F25" i="31"/>
  <c r="F38" i="31" s="1"/>
  <c r="E25" i="31"/>
  <c r="D25" i="31"/>
  <c r="D38" i="31" s="1"/>
  <c r="T24" i="31"/>
  <c r="R24" i="31"/>
  <c r="O24" i="31"/>
  <c r="N24" i="31"/>
  <c r="K24" i="31"/>
  <c r="H24" i="31"/>
  <c r="R23" i="31"/>
  <c r="O23" i="31"/>
  <c r="N23" i="31"/>
  <c r="K23" i="31"/>
  <c r="H23" i="31"/>
  <c r="T22" i="31"/>
  <c r="R22" i="31"/>
  <c r="O22" i="31"/>
  <c r="N22" i="31"/>
  <c r="K22" i="31"/>
  <c r="H22" i="31"/>
  <c r="T21" i="31"/>
  <c r="R21" i="31"/>
  <c r="O21" i="31"/>
  <c r="N21" i="31"/>
  <c r="K21" i="31"/>
  <c r="H21" i="31"/>
  <c r="T20" i="31"/>
  <c r="R20" i="31"/>
  <c r="O20" i="31"/>
  <c r="N20" i="31"/>
  <c r="K20" i="31"/>
  <c r="H20" i="31"/>
  <c r="T19" i="31"/>
  <c r="R19" i="31"/>
  <c r="O19" i="31"/>
  <c r="N19" i="31"/>
  <c r="K19" i="31"/>
  <c r="H19" i="31"/>
  <c r="T18" i="31"/>
  <c r="R18" i="31"/>
  <c r="O18" i="31"/>
  <c r="N18" i="31"/>
  <c r="K18" i="31"/>
  <c r="H18" i="31"/>
  <c r="T17" i="31"/>
  <c r="R17" i="31"/>
  <c r="O17" i="31"/>
  <c r="N17" i="31"/>
  <c r="K17" i="31"/>
  <c r="H17" i="31"/>
  <c r="T16" i="31"/>
  <c r="R16" i="31"/>
  <c r="O16" i="31"/>
  <c r="N16" i="31"/>
  <c r="K16" i="31"/>
  <c r="H16" i="31"/>
  <c r="T15" i="31"/>
  <c r="R15" i="31"/>
  <c r="O15" i="31"/>
  <c r="N15" i="31"/>
  <c r="K15" i="31"/>
  <c r="H15" i="31"/>
  <c r="R14" i="31"/>
  <c r="O14" i="31"/>
  <c r="N14" i="31"/>
  <c r="K14" i="31"/>
  <c r="H14" i="31"/>
  <c r="T13" i="31"/>
  <c r="R13" i="31"/>
  <c r="O13" i="31"/>
  <c r="N13" i="31"/>
  <c r="K13" i="31"/>
  <c r="H13" i="31"/>
  <c r="T12" i="31"/>
  <c r="R12" i="31"/>
  <c r="O12" i="31"/>
  <c r="N12" i="31"/>
  <c r="K12" i="31"/>
  <c r="H12" i="31"/>
  <c r="T11" i="31"/>
  <c r="R11" i="31"/>
  <c r="O11" i="31"/>
  <c r="N11" i="31"/>
  <c r="K11" i="31"/>
  <c r="H11" i="31"/>
  <c r="T10" i="31"/>
  <c r="R10" i="31"/>
  <c r="O10" i="31"/>
  <c r="N10" i="31"/>
  <c r="K10" i="31"/>
  <c r="H10" i="31"/>
  <c r="T9" i="31"/>
  <c r="R9" i="31"/>
  <c r="O9" i="31"/>
  <c r="N9" i="31"/>
  <c r="K9" i="31"/>
  <c r="H9" i="31"/>
  <c r="T8" i="31"/>
  <c r="R8" i="31"/>
  <c r="O8" i="31"/>
  <c r="N8" i="31"/>
  <c r="K8" i="31"/>
  <c r="H8" i="31"/>
  <c r="V52" i="31" l="1"/>
  <c r="V53" i="31" s="1"/>
  <c r="Q52" i="31"/>
  <c r="M52" i="31"/>
  <c r="O50" i="31"/>
  <c r="J52" i="31"/>
  <c r="O52" i="31" s="1"/>
  <c r="O46" i="31"/>
  <c r="N50" i="31"/>
  <c r="G52" i="31"/>
  <c r="R52" i="31" s="1"/>
  <c r="K50" i="31"/>
  <c r="R50" i="31"/>
  <c r="K46" i="31"/>
  <c r="N46" i="31"/>
  <c r="R46" i="31"/>
  <c r="E52" i="31"/>
  <c r="S52" i="31"/>
  <c r="S53" i="31" s="1"/>
  <c r="H46" i="31"/>
  <c r="D53" i="31"/>
  <c r="F53" i="31"/>
  <c r="I53" i="31"/>
  <c r="L53" i="31"/>
  <c r="P53" i="31"/>
  <c r="K28" i="31"/>
  <c r="O28" i="31"/>
  <c r="T37" i="31"/>
  <c r="J53" i="31"/>
  <c r="H37" i="31"/>
  <c r="N37" i="31"/>
  <c r="R37" i="31"/>
  <c r="T25" i="31"/>
  <c r="K25" i="31"/>
  <c r="N25" i="31"/>
  <c r="R25" i="31"/>
  <c r="K38" i="31"/>
  <c r="O25" i="31"/>
  <c r="H28" i="31"/>
  <c r="N28" i="31"/>
  <c r="R28" i="31"/>
  <c r="T28" i="31"/>
  <c r="K37" i="31"/>
  <c r="O37" i="31"/>
  <c r="E38" i="31"/>
  <c r="M38" i="31"/>
  <c r="M53" i="31" s="1"/>
  <c r="Q38" i="31"/>
  <c r="S38" i="31"/>
  <c r="H25" i="31"/>
  <c r="O53" i="31" l="1"/>
  <c r="H52" i="31"/>
  <c r="G53" i="31"/>
  <c r="N52" i="31"/>
  <c r="K52" i="31"/>
  <c r="R38" i="31"/>
  <c r="Q53" i="31"/>
  <c r="E53" i="31"/>
  <c r="H53" i="31" s="1"/>
  <c r="T38" i="31"/>
  <c r="N38" i="31"/>
  <c r="O38" i="31"/>
  <c r="H38" i="31"/>
  <c r="R53" i="31" l="1"/>
  <c r="N53" i="31"/>
  <c r="K53" i="31"/>
  <c r="W21" i="23" l="1"/>
  <c r="W22" i="23"/>
  <c r="W23" i="23"/>
  <c r="W24" i="23"/>
  <c r="W25" i="23"/>
  <c r="W26" i="23"/>
  <c r="W27" i="23"/>
  <c r="W28" i="23"/>
  <c r="V21" i="23"/>
  <c r="V22" i="23"/>
  <c r="V23" i="23"/>
  <c r="V24" i="23"/>
  <c r="V25" i="23"/>
  <c r="V26" i="23"/>
  <c r="V27" i="23"/>
  <c r="V28" i="23"/>
  <c r="O18" i="21" l="1"/>
  <c r="N18" i="21"/>
  <c r="W20" i="23" l="1"/>
  <c r="V20" i="23"/>
  <c r="O15" i="21" l="1"/>
  <c r="N15" i="21"/>
  <c r="Q15" i="21"/>
  <c r="P15" i="21"/>
  <c r="Q5" i="21" l="1"/>
  <c r="N16" i="21" l="1"/>
  <c r="C34" i="21"/>
  <c r="D34" i="21"/>
  <c r="E34" i="21"/>
  <c r="F34" i="21"/>
  <c r="G34" i="21"/>
  <c r="H34" i="21"/>
  <c r="I34" i="21"/>
  <c r="J34" i="21"/>
  <c r="K34" i="21"/>
  <c r="L34" i="21"/>
  <c r="M34" i="21"/>
  <c r="C25" i="21"/>
  <c r="D25" i="21"/>
  <c r="E25" i="21"/>
  <c r="F25" i="21"/>
  <c r="G25" i="21"/>
  <c r="H25" i="21"/>
  <c r="I25" i="21"/>
  <c r="J25" i="21"/>
  <c r="K25" i="21"/>
  <c r="L25" i="21"/>
  <c r="M25" i="21"/>
  <c r="D22" i="21"/>
  <c r="E22" i="21"/>
  <c r="F22" i="21"/>
  <c r="G22" i="21"/>
  <c r="H22" i="21"/>
  <c r="I22" i="21"/>
  <c r="J22" i="21"/>
  <c r="K22" i="21"/>
  <c r="L22" i="21"/>
  <c r="M22" i="21"/>
  <c r="C22" i="21"/>
  <c r="B34" i="21"/>
  <c r="B25" i="21"/>
  <c r="B22" i="21"/>
  <c r="O19" i="21"/>
  <c r="N19" i="21"/>
  <c r="C35" i="21" l="1"/>
  <c r="I35" i="21"/>
  <c r="M35" i="21"/>
  <c r="B35" i="21"/>
  <c r="L35" i="21"/>
  <c r="E35" i="21"/>
  <c r="J35" i="21"/>
  <c r="G35" i="21"/>
  <c r="H35" i="21"/>
  <c r="D35" i="21"/>
  <c r="F35" i="21"/>
  <c r="K35" i="21"/>
  <c r="Q6" i="21" l="1"/>
  <c r="Q7" i="21"/>
  <c r="Q8" i="21"/>
  <c r="Q9" i="21"/>
  <c r="Q10" i="21"/>
  <c r="Q11" i="21"/>
  <c r="Q12" i="21"/>
  <c r="Q13" i="21"/>
  <c r="Q14" i="21"/>
  <c r="Q16" i="21"/>
  <c r="Q17" i="21"/>
  <c r="Q18" i="21"/>
  <c r="S18" i="21" s="1"/>
  <c r="Q19" i="21"/>
  <c r="S19" i="21" s="1"/>
  <c r="Q20" i="21"/>
  <c r="Q21" i="21"/>
  <c r="Q23" i="21"/>
  <c r="Q24" i="21"/>
  <c r="Q26" i="21"/>
  <c r="Q27" i="21"/>
  <c r="Q28" i="21"/>
  <c r="Q29" i="21"/>
  <c r="Q30" i="21"/>
  <c r="Q31" i="21"/>
  <c r="Q32" i="21"/>
  <c r="Q33" i="21"/>
  <c r="P6" i="21"/>
  <c r="P7" i="21"/>
  <c r="P8" i="21"/>
  <c r="P9" i="21"/>
  <c r="P10" i="21"/>
  <c r="P11" i="21"/>
  <c r="P12" i="21"/>
  <c r="P13" i="21"/>
  <c r="P14" i="21"/>
  <c r="R15" i="21"/>
  <c r="P16" i="21"/>
  <c r="P17" i="21"/>
  <c r="P18" i="21"/>
  <c r="R18" i="21" s="1"/>
  <c r="P19" i="21"/>
  <c r="R19" i="21" s="1"/>
  <c r="P20" i="21"/>
  <c r="P21" i="21"/>
  <c r="P23" i="21"/>
  <c r="P24" i="21"/>
  <c r="P26" i="21"/>
  <c r="P27" i="21"/>
  <c r="P28" i="21"/>
  <c r="P29" i="21"/>
  <c r="P30" i="21"/>
  <c r="P31" i="21"/>
  <c r="P32" i="21"/>
  <c r="P33" i="21"/>
  <c r="P5" i="21"/>
  <c r="O6" i="21"/>
  <c r="O7" i="21"/>
  <c r="O8" i="21"/>
  <c r="O9" i="21"/>
  <c r="O10" i="21"/>
  <c r="O11" i="21"/>
  <c r="O12" i="21"/>
  <c r="O13" i="21"/>
  <c r="O14" i="21"/>
  <c r="O16" i="21"/>
  <c r="O17" i="21"/>
  <c r="O20" i="21"/>
  <c r="O21" i="21"/>
  <c r="O23" i="21"/>
  <c r="O24" i="21"/>
  <c r="O26" i="21"/>
  <c r="O27" i="21"/>
  <c r="O28" i="21"/>
  <c r="S28" i="21" s="1"/>
  <c r="O29" i="21"/>
  <c r="O30" i="21"/>
  <c r="O31" i="21"/>
  <c r="O32" i="21"/>
  <c r="O33" i="21"/>
  <c r="O5" i="21"/>
  <c r="N6" i="21"/>
  <c r="N7" i="21"/>
  <c r="N8" i="21"/>
  <c r="N10" i="21"/>
  <c r="N11" i="21"/>
  <c r="N12" i="21"/>
  <c r="N13" i="21"/>
  <c r="N14" i="21"/>
  <c r="N17" i="21"/>
  <c r="N20" i="21"/>
  <c r="N21" i="21"/>
  <c r="N23" i="21"/>
  <c r="N24" i="21"/>
  <c r="N26" i="21"/>
  <c r="N27" i="21"/>
  <c r="N28" i="21"/>
  <c r="N29" i="21"/>
  <c r="N30" i="21"/>
  <c r="N31" i="21"/>
  <c r="N32" i="21"/>
  <c r="R32" i="21" s="1"/>
  <c r="N33" i="21"/>
  <c r="N5" i="21"/>
  <c r="R6" i="21" l="1"/>
  <c r="Q25" i="21"/>
  <c r="S15" i="21"/>
  <c r="N25" i="21"/>
  <c r="S26" i="21"/>
  <c r="O25" i="21"/>
  <c r="S8" i="21"/>
  <c r="R26" i="21"/>
  <c r="S17" i="21"/>
  <c r="S30" i="21"/>
  <c r="S14" i="21"/>
  <c r="S33" i="21"/>
  <c r="P34" i="21"/>
  <c r="R5" i="21"/>
  <c r="R30" i="21"/>
  <c r="N34" i="21"/>
  <c r="R9" i="21"/>
  <c r="O34" i="21"/>
  <c r="P25" i="21"/>
  <c r="Q34" i="21"/>
  <c r="R8" i="21"/>
  <c r="S7" i="21"/>
  <c r="R7" i="21"/>
  <c r="P22" i="21"/>
  <c r="O22" i="21"/>
  <c r="S6" i="21"/>
  <c r="Q22" i="21"/>
  <c r="N22" i="21"/>
  <c r="S5" i="21"/>
  <c r="S13" i="21"/>
  <c r="S10" i="21"/>
  <c r="R10" i="21"/>
  <c r="S9" i="21"/>
  <c r="R33" i="21"/>
  <c r="S29" i="21"/>
  <c r="R29" i="21"/>
  <c r="R17" i="21"/>
  <c r="R13" i="21"/>
  <c r="R14" i="21"/>
  <c r="S32" i="21"/>
  <c r="S20" i="21"/>
  <c r="S16" i="21"/>
  <c r="S12" i="21"/>
  <c r="S31" i="21"/>
  <c r="S27" i="21"/>
  <c r="S23" i="21"/>
  <c r="S25" i="21" s="1"/>
  <c r="S11" i="21"/>
  <c r="R20" i="21"/>
  <c r="R16" i="21"/>
  <c r="R12" i="21"/>
  <c r="R31" i="21"/>
  <c r="R27" i="21"/>
  <c r="R23" i="21"/>
  <c r="R25" i="21" s="1"/>
  <c r="R11" i="21"/>
  <c r="R34" i="21" l="1"/>
  <c r="S34" i="21"/>
  <c r="O35" i="21"/>
  <c r="P35" i="21"/>
  <c r="Q35" i="21"/>
  <c r="N35" i="21"/>
  <c r="S22" i="21"/>
  <c r="R22" i="21"/>
  <c r="R35" i="21" l="1"/>
  <c r="S35" i="21"/>
  <c r="A21" i="8" l="1"/>
</calcChain>
</file>

<file path=xl/sharedStrings.xml><?xml version="1.0" encoding="utf-8"?>
<sst xmlns="http://schemas.openxmlformats.org/spreadsheetml/2006/main" count="956" uniqueCount="314">
  <si>
    <t>Sr</t>
  </si>
  <si>
    <t>Name of</t>
  </si>
  <si>
    <t>No.</t>
  </si>
  <si>
    <t>the Bank</t>
  </si>
  <si>
    <t>Allo. Amt.</t>
  </si>
  <si>
    <t>%</t>
  </si>
  <si>
    <t xml:space="preserve">Allo.  Amt. </t>
  </si>
  <si>
    <t>Achiv.  Amt.</t>
  </si>
  <si>
    <t>Allo.  Amt.</t>
  </si>
  <si>
    <t>STATE BANK OF INDIA</t>
  </si>
  <si>
    <t>DENA BANK</t>
  </si>
  <si>
    <t>UCO BANK</t>
  </si>
  <si>
    <t>BANK OF BARODA</t>
  </si>
  <si>
    <t>ORIENTAL BK OF COMMERCE</t>
  </si>
  <si>
    <t>UNION BANK OF INDIA</t>
  </si>
  <si>
    <t>CANARA BANK</t>
  </si>
  <si>
    <t>BANK OF INDIA</t>
  </si>
  <si>
    <t>PUNJAN NATIONAL BANK</t>
  </si>
  <si>
    <t>INDIAN OVERSEAD BANK</t>
  </si>
  <si>
    <t>INDIAN BANK</t>
  </si>
  <si>
    <t>CORPORATION BANK</t>
  </si>
  <si>
    <t>IDBI BANK LTD</t>
  </si>
  <si>
    <t>CENTRAL BANK OF INDIA</t>
  </si>
  <si>
    <t>BANK OF MAHARASHTRA</t>
  </si>
  <si>
    <t>SYNDICATE BANK</t>
  </si>
  <si>
    <t>VIJYA BANK</t>
  </si>
  <si>
    <t>CITIZEN COOP BANK LTD</t>
  </si>
  <si>
    <t>DCB</t>
  </si>
  <si>
    <t xml:space="preserve">AXIS BANK </t>
  </si>
  <si>
    <t>ICICI BANK</t>
  </si>
  <si>
    <t>FEDERAL BANK LTD</t>
  </si>
  <si>
    <t>RATNAKAR BANK</t>
  </si>
  <si>
    <t>YES Bank</t>
  </si>
  <si>
    <t>TOTAL</t>
  </si>
  <si>
    <t>VIJAYA BANK</t>
  </si>
  <si>
    <t xml:space="preserve">  Sub Total</t>
  </si>
  <si>
    <t xml:space="preserve">          A N N E X U R E : I</t>
  </si>
  <si>
    <t xml:space="preserve">             ( Amount in 000 of Rupees )</t>
  </si>
  <si>
    <t>Deposits</t>
  </si>
  <si>
    <t>AC</t>
  </si>
  <si>
    <t>Advances</t>
  </si>
  <si>
    <t>Priority  Sec. Adv.</t>
  </si>
  <si>
    <t xml:space="preserve">        Weaker  Sec. Adv.</t>
  </si>
  <si>
    <t xml:space="preserve">  DIR Adv.</t>
  </si>
  <si>
    <t>No</t>
  </si>
  <si>
    <t>Amount</t>
  </si>
  <si>
    <t>% to total</t>
  </si>
  <si>
    <t xml:space="preserve">% to P/S </t>
  </si>
  <si>
    <t>Amt</t>
  </si>
  <si>
    <t>AMT</t>
  </si>
  <si>
    <t>vijya bank</t>
  </si>
  <si>
    <t>Sub-Total (Nationalised Banks)</t>
  </si>
  <si>
    <t>Citizen coop bank ltd</t>
  </si>
  <si>
    <t>GSCB ltd</t>
  </si>
  <si>
    <t>Sub-Total (Co-operative Banks)</t>
  </si>
  <si>
    <t>HDFC ltd</t>
  </si>
  <si>
    <t>DCB ltd</t>
  </si>
  <si>
    <t>Axis Bank ltd</t>
  </si>
  <si>
    <t>ICICI Bank ltd</t>
  </si>
  <si>
    <t>Federal Bank Ltd</t>
  </si>
  <si>
    <t>YES Bank ltd</t>
  </si>
  <si>
    <t>Indusind bank ltd</t>
  </si>
  <si>
    <t>Sub-Total (Private Banks)</t>
  </si>
  <si>
    <t xml:space="preserve">                     (Amount in '000 of Rupees)</t>
  </si>
  <si>
    <t xml:space="preserve">        AGRI  &amp;  ALLIED</t>
  </si>
  <si>
    <t xml:space="preserve">       INDUSTRIES/NFS</t>
  </si>
  <si>
    <t xml:space="preserve">        TERITIARY/OPS</t>
  </si>
  <si>
    <t xml:space="preserve">   TOTAL P/S. SEC. ADV.</t>
  </si>
  <si>
    <t>total non prority sec advances</t>
  </si>
  <si>
    <t>Achi. Amt.</t>
  </si>
  <si>
    <t>Allo.   Amt.</t>
  </si>
  <si>
    <t>ORIENTAL BANK OF COMMERCE</t>
  </si>
  <si>
    <t>PUNJAB NATIONAL BANK</t>
  </si>
  <si>
    <t>INDIAN OVERSEAS BANK</t>
  </si>
  <si>
    <t>IDBI BANK</t>
  </si>
  <si>
    <t>SYNCATE BANK</t>
  </si>
  <si>
    <t>RBL BANK LIMITED</t>
  </si>
  <si>
    <t>TOTAL PVT BANKS</t>
  </si>
  <si>
    <t xml:space="preserve">   A  L  L  O  C  A  T  I  O  N  </t>
  </si>
  <si>
    <t xml:space="preserve">      A  C  H  I  E  V  E  M  E  N  T  </t>
  </si>
  <si>
    <t>A/c</t>
  </si>
  <si>
    <t xml:space="preserve">%  (Financial) </t>
  </si>
  <si>
    <t>Citizen Bank</t>
  </si>
  <si>
    <t>GSCB</t>
  </si>
  <si>
    <t>Ratnakar Bank</t>
  </si>
  <si>
    <t>BANK OF MAHARASTRA</t>
  </si>
  <si>
    <t>Citizen</t>
  </si>
  <si>
    <t>HDFC Bk</t>
  </si>
  <si>
    <t>Axis Bank</t>
  </si>
  <si>
    <t>ICICI Bank</t>
  </si>
  <si>
    <t>INDUSIND BANK LTD</t>
  </si>
  <si>
    <t>Total</t>
  </si>
  <si>
    <t xml:space="preserve"> A  C  H  I  E  V  E  M  E  N  T  </t>
  </si>
  <si>
    <t>HDFC Bank</t>
  </si>
  <si>
    <t>Federal Bank</t>
  </si>
  <si>
    <t>Sr. No.</t>
  </si>
  <si>
    <t>Name of the Bank</t>
  </si>
  <si>
    <t>fin inclusion</t>
  </si>
  <si>
    <t>rbi mis</t>
  </si>
  <si>
    <t>lbr</t>
  </si>
  <si>
    <t>30.7.16</t>
  </si>
  <si>
    <t>21.10.2016</t>
  </si>
  <si>
    <t>100</t>
  </si>
  <si>
    <t>29.7.16</t>
  </si>
  <si>
    <t>01.11.2016</t>
  </si>
  <si>
    <t>**</t>
  </si>
  <si>
    <t>4.8.16</t>
  </si>
  <si>
    <t>5.8.16</t>
  </si>
  <si>
    <t>27.10.2016</t>
  </si>
  <si>
    <t>10.8.16</t>
  </si>
  <si>
    <t>19.10.2016</t>
  </si>
  <si>
    <t>3.8.16</t>
  </si>
  <si>
    <t>20.10.2016</t>
  </si>
  <si>
    <t>*</t>
  </si>
  <si>
    <t>28.7.16</t>
  </si>
  <si>
    <t>17.10.2016</t>
  </si>
  <si>
    <t>03.11.2016</t>
  </si>
  <si>
    <t>7.8.16</t>
  </si>
  <si>
    <t>28.10.2016</t>
  </si>
  <si>
    <t>1.8.16</t>
  </si>
  <si>
    <t>15.10.2016</t>
  </si>
  <si>
    <t>9.8.16</t>
  </si>
  <si>
    <t>06.10.2016</t>
  </si>
  <si>
    <t>6.8.16</t>
  </si>
  <si>
    <t>NOT RECEIVED</t>
  </si>
  <si>
    <t>15.7.16</t>
  </si>
  <si>
    <t>25.7.16</t>
  </si>
  <si>
    <t>13.10.2016</t>
  </si>
  <si>
    <t>04.10.2016</t>
  </si>
  <si>
    <t>RBL Bank pvt ltd</t>
  </si>
  <si>
    <t xml:space="preserve">YES Bank </t>
  </si>
  <si>
    <t>8.8.16</t>
  </si>
  <si>
    <t>Account</t>
  </si>
  <si>
    <t>SBI</t>
  </si>
  <si>
    <t>DENA</t>
  </si>
  <si>
    <t>UCO</t>
  </si>
  <si>
    <t>BOB</t>
  </si>
  <si>
    <t>OBC</t>
  </si>
  <si>
    <t>UBI</t>
  </si>
  <si>
    <t>Canara</t>
  </si>
  <si>
    <t>BOI</t>
  </si>
  <si>
    <t>PNB</t>
  </si>
  <si>
    <t>IOB</t>
  </si>
  <si>
    <t>Indian Bank</t>
  </si>
  <si>
    <t>Corp Bank</t>
  </si>
  <si>
    <t>IDBI</t>
  </si>
  <si>
    <t>Central Bank</t>
  </si>
  <si>
    <t>BOM</t>
  </si>
  <si>
    <t>Syndicate Bank</t>
  </si>
  <si>
    <t xml:space="preserve">SUB-TOTAL    </t>
  </si>
  <si>
    <t>11.01.2017</t>
  </si>
  <si>
    <t>13.01.2017</t>
  </si>
  <si>
    <t>21.01.2017</t>
  </si>
  <si>
    <t>23.01.2017</t>
  </si>
  <si>
    <t>24.01.2017</t>
  </si>
  <si>
    <t>25.01.2017</t>
  </si>
  <si>
    <t>26.01.2017</t>
  </si>
  <si>
    <t>27.01.2017</t>
  </si>
  <si>
    <t>31.01.2017</t>
  </si>
  <si>
    <t>01.02.2017</t>
  </si>
  <si>
    <t>02.02.2017</t>
  </si>
  <si>
    <t>03.02.2017</t>
  </si>
  <si>
    <t>13.02.2017</t>
  </si>
  <si>
    <t>09.02.2017</t>
  </si>
  <si>
    <t>10.02.2017</t>
  </si>
  <si>
    <t>30.01.2017</t>
  </si>
  <si>
    <t>29.01.2017</t>
  </si>
  <si>
    <t xml:space="preserve">             A N N E X U R E :VI</t>
  </si>
  <si>
    <t>21.04.2017</t>
  </si>
  <si>
    <t>22.04.2017</t>
  </si>
  <si>
    <t>18.04.2017</t>
  </si>
  <si>
    <t>25.04.2017</t>
  </si>
  <si>
    <t>30.04.2017</t>
  </si>
  <si>
    <t>23.04.2017</t>
  </si>
  <si>
    <t>24.04.2017</t>
  </si>
  <si>
    <t>27.04.2017</t>
  </si>
  <si>
    <t>01.05.2017</t>
  </si>
  <si>
    <t>26.04.2017</t>
  </si>
  <si>
    <t>COMM</t>
  </si>
  <si>
    <t>COOP</t>
  </si>
  <si>
    <t>PVT</t>
  </si>
  <si>
    <t>Allot Account</t>
  </si>
  <si>
    <t>16.07.2017</t>
  </si>
  <si>
    <t>MSME</t>
  </si>
  <si>
    <t>No. of Branches</t>
  </si>
  <si>
    <t>Bank Name</t>
  </si>
  <si>
    <t>No of accounts</t>
  </si>
  <si>
    <t>C/D Ratio</t>
  </si>
  <si>
    <t xml:space="preserve"> Agri. Advances</t>
  </si>
  <si>
    <t>GOA STATE COOP BANK</t>
  </si>
  <si>
    <t>HDFC BANK</t>
  </si>
  <si>
    <t>Indusind Bank</t>
  </si>
  <si>
    <t>Micro Enterprises</t>
  </si>
  <si>
    <t>Manufacturing Sector</t>
  </si>
  <si>
    <t>Service Sector</t>
  </si>
  <si>
    <t>Small Enterprises</t>
  </si>
  <si>
    <t>Medium Enterprises</t>
  </si>
  <si>
    <t>Total MSME</t>
  </si>
  <si>
    <t>18.07.2017</t>
  </si>
  <si>
    <t xml:space="preserve">   (Amount in '000 of Rupees)</t>
  </si>
  <si>
    <t>14.07.2017</t>
  </si>
  <si>
    <t>17.07.2017</t>
  </si>
  <si>
    <t>12.07.2017</t>
  </si>
  <si>
    <t>25.07.2017</t>
  </si>
  <si>
    <t>20.07.2017</t>
  </si>
  <si>
    <t>28.07.2017</t>
  </si>
  <si>
    <t>26.07.2017</t>
  </si>
  <si>
    <t>01.08.2017</t>
  </si>
  <si>
    <t>02.08.2017</t>
  </si>
  <si>
    <t>03.08.2017</t>
  </si>
  <si>
    <t>24.07.2017</t>
  </si>
  <si>
    <t>29.07.2017</t>
  </si>
  <si>
    <t>27.07.2017</t>
  </si>
  <si>
    <t>19.07.2017</t>
  </si>
  <si>
    <t>09.08.2017</t>
  </si>
  <si>
    <t>04.08.2017</t>
  </si>
  <si>
    <t>31.07.2017</t>
  </si>
  <si>
    <t xml:space="preserve"> REVIEW OF PERFORMANCE UNDER ANNUAL CREDIT PLAN UPTO JUNE 2017 FOR THE YEAR- 2017-18</t>
  </si>
  <si>
    <t>Sr.No.</t>
  </si>
  <si>
    <t>Bank</t>
  </si>
  <si>
    <t xml:space="preserve">  A G R I . CROP LOAN</t>
  </si>
  <si>
    <t xml:space="preserve">  A G R I C U L T U R E TERM LOAN</t>
  </si>
  <si>
    <t xml:space="preserve">  A G R I. INFRASTRCTURE</t>
  </si>
  <si>
    <t>ANCILLARY ACTIVITIES</t>
  </si>
  <si>
    <t>TOTAL  A G R I C U L T U R E</t>
  </si>
  <si>
    <t>S S I</t>
  </si>
  <si>
    <t>EXPORT CREDIT</t>
  </si>
  <si>
    <t>EDUCATION LOAN</t>
  </si>
  <si>
    <t>HOUSING LOAN</t>
  </si>
  <si>
    <t>OTHERS</t>
  </si>
  <si>
    <t>RENEWABLE ENERGY</t>
  </si>
  <si>
    <t>SOCIAL INFRA.</t>
  </si>
  <si>
    <t>TOTAL P.S. ADVANCES</t>
  </si>
  <si>
    <t>ANNUAL TARGET</t>
  </si>
  <si>
    <t xml:space="preserve"> ACHIEVEMENT</t>
  </si>
  <si>
    <t xml:space="preserve"> %</t>
  </si>
  <si>
    <t>A/C</t>
  </si>
  <si>
    <t>Rbl pvt limited</t>
  </si>
  <si>
    <t>Amount in Rs. Thousand</t>
  </si>
  <si>
    <r>
      <t xml:space="preserve">        </t>
    </r>
    <r>
      <rPr>
        <b/>
        <sz val="12"/>
        <rFont val="Arial"/>
        <family val="2"/>
      </rPr>
      <t>Statement Showing the submission of Lead Bank Returns(LBR) as at the end of Sept 2017</t>
    </r>
  </si>
  <si>
    <t>21.10.2017</t>
  </si>
  <si>
    <t>01.11.2017</t>
  </si>
  <si>
    <t>27.10.2017</t>
  </si>
  <si>
    <t>19.10.2017</t>
  </si>
  <si>
    <t>20.10.2017</t>
  </si>
  <si>
    <t>17.10.2017</t>
  </si>
  <si>
    <t>03.11.2017</t>
  </si>
  <si>
    <t>28.10.2017</t>
  </si>
  <si>
    <t>15.10.2017</t>
  </si>
  <si>
    <t>06.10.2017</t>
  </si>
  <si>
    <t>13.10.2017</t>
  </si>
  <si>
    <t>04.10.2017</t>
  </si>
  <si>
    <t>total advances</t>
  </si>
  <si>
    <t>Statement Showing the performance under Housing Finance ending June-2018.</t>
  </si>
  <si>
    <t xml:space="preserve"> Statement showing the performance under Education Loans for the quarter ending June 2018 .</t>
  </si>
  <si>
    <t xml:space="preserve"> O/S As on 30.06.2018</t>
  </si>
  <si>
    <t>CBI</t>
  </si>
  <si>
    <t>SUB-TOTAL(NATIONALISED BANK)</t>
  </si>
  <si>
    <t>AXIS</t>
  </si>
  <si>
    <t>HDFC</t>
  </si>
  <si>
    <t>ICICI</t>
  </si>
  <si>
    <t>SUB-TOTAL(PVT. BANKS)</t>
  </si>
  <si>
    <t>SUB TOTAL DIU</t>
  </si>
  <si>
    <t>TOTAL(DAMAN &amp; DIU)</t>
  </si>
  <si>
    <t xml:space="preserve">            SUB- TOTAL(DAMAN) </t>
  </si>
  <si>
    <t>DISTRICT- DIU</t>
  </si>
  <si>
    <t>Statement Showing the statstical data of all Banks operating in Daman &amp; DIU District as at the end of June 2018.</t>
  </si>
  <si>
    <t>SUB- TOTAL(NATIONALISED BANKS)</t>
  </si>
  <si>
    <t>SUB- TOTAL (PVT. BANKS)</t>
  </si>
  <si>
    <t>SUB-TOTAL DIU</t>
  </si>
  <si>
    <t>DISTRICT-DIU</t>
  </si>
  <si>
    <t>SUB-TOTAL DAMAN &amp; DIU</t>
  </si>
  <si>
    <t>SUB- TOTAL (NATIONALISED BANKS)</t>
  </si>
  <si>
    <t>Statement showing the submission of Lead Bank Returns (LBRs) as at the end of June-2018</t>
  </si>
  <si>
    <t>LBR-2</t>
  </si>
  <si>
    <t>LBR-U2</t>
  </si>
  <si>
    <t>LBR-3</t>
  </si>
  <si>
    <t>District : Diu</t>
  </si>
  <si>
    <t>Dena Bank</t>
  </si>
  <si>
    <t>Uco Bank</t>
  </si>
  <si>
    <t>AXIS Bank</t>
  </si>
  <si>
    <t>100  %</t>
  </si>
  <si>
    <t>District : Daman</t>
  </si>
  <si>
    <t>Corporation Bank</t>
  </si>
  <si>
    <t>Central Bank of India</t>
  </si>
  <si>
    <t>Bank of Maharashtra</t>
  </si>
  <si>
    <t>TOTAL (Daman &amp; Diu)</t>
  </si>
  <si>
    <t>SUB-TOTAL (Daman Dist.)</t>
  </si>
  <si>
    <t>SUB-TOTAL (Diu Dist.)</t>
  </si>
  <si>
    <t xml:space="preserve">               A N N E X U R E  :  V</t>
  </si>
  <si>
    <t>III</t>
  </si>
  <si>
    <t xml:space="preserve">                                      (Amount In '000 of Rupees)</t>
  </si>
  <si>
    <t xml:space="preserve">    A P P L I C A T I O N S. . . . . . . . . . . </t>
  </si>
  <si>
    <t xml:space="preserve">  Sponsored</t>
  </si>
  <si>
    <t xml:space="preserve"> Sanctioned</t>
  </si>
  <si>
    <t xml:space="preserve"> Disbursed</t>
  </si>
  <si>
    <t xml:space="preserve"> Return/Rejected</t>
  </si>
  <si>
    <t xml:space="preserve"> Pending</t>
  </si>
  <si>
    <t xml:space="preserve">   Amt</t>
  </si>
  <si>
    <t xml:space="preserve">     Statement showing the peformance under PMEGP as at the end of  June-2018</t>
  </si>
  <si>
    <t>Target 2018-19</t>
  </si>
  <si>
    <t>NIL</t>
  </si>
  <si>
    <t>SBI Nani Daman</t>
  </si>
  <si>
    <t>SBI Moti Daman</t>
  </si>
  <si>
    <t>BOB, Somnath</t>
  </si>
  <si>
    <t>BOB, Bhimpore</t>
  </si>
  <si>
    <t xml:space="preserve">SUB-TOTAL DAMAN </t>
  </si>
  <si>
    <t xml:space="preserve">                                                          A N N E X U R E : V</t>
  </si>
  <si>
    <t xml:space="preserve">                                                          A N N E X U R E :  IV</t>
  </si>
  <si>
    <t>Vijaya bank</t>
  </si>
  <si>
    <t>ANNEXURE : II</t>
  </si>
  <si>
    <t xml:space="preserve">          Sector-wise, Bank-wise performance under ACP : 2018-19 of Daman &amp; Diu Ending June 2018</t>
  </si>
  <si>
    <t>TOTAL DAMAN</t>
  </si>
  <si>
    <t>TOTAL (DAMAN &amp; DIU)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</si>
</sst>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Arial Black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164" fontId="23" fillId="0" borderId="0" applyBorder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9" fillId="0" borderId="2" xfId="0" applyFont="1" applyBorder="1"/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9" fontId="2" fillId="0" borderId="2" xfId="0" applyNumberFormat="1" applyFont="1" applyBorder="1" applyAlignment="1">
      <alignment horizontal="center"/>
    </xf>
    <xf numFmtId="0" fontId="9" fillId="0" borderId="2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2" xfId="0" applyFont="1" applyBorder="1" applyAlignment="1">
      <alignment horizontal="center"/>
    </xf>
    <xf numFmtId="0" fontId="2" fillId="2" borderId="0" xfId="0" applyFont="1" applyFill="1"/>
    <xf numFmtId="0" fontId="5" fillId="0" borderId="2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7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/>
    <xf numFmtId="0" fontId="1" fillId="0" borderId="0" xfId="0" applyFont="1" applyFill="1"/>
    <xf numFmtId="0" fontId="6" fillId="0" borderId="2" xfId="0" applyFont="1" applyFill="1" applyBorder="1"/>
    <xf numFmtId="0" fontId="17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0" fillId="0" borderId="2" xfId="0" applyBorder="1"/>
    <xf numFmtId="0" fontId="12" fillId="0" borderId="3" xfId="0" applyFont="1" applyFill="1" applyBorder="1"/>
    <xf numFmtId="0" fontId="0" fillId="0" borderId="1" xfId="0" applyBorder="1"/>
    <xf numFmtId="0" fontId="5" fillId="0" borderId="5" xfId="0" applyFont="1" applyFill="1" applyBorder="1" applyAlignment="1">
      <alignment horizontal="center"/>
    </xf>
    <xf numFmtId="0" fontId="7" fillId="0" borderId="0" xfId="0" applyFont="1" applyFill="1"/>
    <xf numFmtId="0" fontId="2" fillId="0" borderId="2" xfId="0" applyFont="1" applyFill="1" applyBorder="1"/>
    <xf numFmtId="0" fontId="6" fillId="0" borderId="0" xfId="0" applyFont="1" applyFill="1"/>
    <xf numFmtId="0" fontId="10" fillId="0" borderId="0" xfId="0" applyFont="1" applyFill="1"/>
    <xf numFmtId="0" fontId="9" fillId="0" borderId="2" xfId="0" applyFont="1" applyFill="1" applyBorder="1"/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 vertical="top"/>
    </xf>
    <xf numFmtId="14" fontId="5" fillId="0" borderId="2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1" fillId="0" borderId="5" xfId="0" applyFont="1" applyFill="1" applyBorder="1"/>
    <xf numFmtId="0" fontId="15" fillId="0" borderId="2" xfId="0" applyFont="1" applyFill="1" applyBorder="1"/>
    <xf numFmtId="0" fontId="15" fillId="0" borderId="6" xfId="0" applyFont="1" applyFill="1" applyBorder="1"/>
    <xf numFmtId="0" fontId="15" fillId="0" borderId="5" xfId="0" applyFont="1" applyFill="1" applyBorder="1"/>
    <xf numFmtId="0" fontId="15" fillId="0" borderId="20" xfId="0" applyFont="1" applyFill="1" applyBorder="1"/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9" fillId="0" borderId="5" xfId="0" applyFont="1" applyFill="1" applyBorder="1"/>
    <xf numFmtId="0" fontId="0" fillId="3" borderId="0" xfId="0" applyFill="1"/>
    <xf numFmtId="0" fontId="2" fillId="3" borderId="2" xfId="0" applyFont="1" applyFill="1" applyBorder="1"/>
    <xf numFmtId="0" fontId="11" fillId="0" borderId="2" xfId="0" applyFont="1" applyFill="1" applyBorder="1" applyAlignment="1" applyProtection="1">
      <protection locked="0"/>
    </xf>
    <xf numFmtId="0" fontId="11" fillId="3" borderId="2" xfId="0" applyFont="1" applyFill="1" applyBorder="1" applyAlignment="1" applyProtection="1">
      <protection locked="0"/>
    </xf>
    <xf numFmtId="0" fontId="22" fillId="0" borderId="0" xfId="0" applyFont="1"/>
    <xf numFmtId="0" fontId="0" fillId="0" borderId="25" xfId="0" applyBorder="1"/>
    <xf numFmtId="0" fontId="0" fillId="0" borderId="26" xfId="0" applyBorder="1"/>
    <xf numFmtId="0" fontId="0" fillId="0" borderId="23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15" fillId="4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center"/>
    </xf>
    <xf numFmtId="0" fontId="21" fillId="0" borderId="2" xfId="0" applyFont="1" applyFill="1" applyBorder="1"/>
    <xf numFmtId="0" fontId="21" fillId="0" borderId="0" xfId="0" applyFont="1" applyFill="1"/>
    <xf numFmtId="0" fontId="21" fillId="0" borderId="6" xfId="0" applyFont="1" applyFill="1" applyBorder="1"/>
    <xf numFmtId="0" fontId="15" fillId="0" borderId="35" xfId="0" applyFont="1" applyFill="1" applyBorder="1"/>
    <xf numFmtId="0" fontId="15" fillId="0" borderId="9" xfId="0" applyFont="1" applyFill="1" applyBorder="1"/>
    <xf numFmtId="0" fontId="12" fillId="0" borderId="3" xfId="0" applyFont="1" applyFill="1" applyBorder="1" applyAlignment="1">
      <alignment wrapText="1"/>
    </xf>
    <xf numFmtId="1" fontId="2" fillId="0" borderId="0" xfId="0" applyNumberFormat="1" applyFont="1" applyFill="1"/>
    <xf numFmtId="1" fontId="0" fillId="0" borderId="0" xfId="0" applyNumberFormat="1" applyFill="1"/>
    <xf numFmtId="0" fontId="15" fillId="0" borderId="0" xfId="0" applyFont="1"/>
    <xf numFmtId="0" fontId="2" fillId="2" borderId="0" xfId="0" applyFont="1" applyFill="1" applyAlignment="1">
      <alignment wrapText="1"/>
    </xf>
    <xf numFmtId="1" fontId="2" fillId="2" borderId="0" xfId="0" applyNumberFormat="1" applyFont="1" applyFill="1"/>
    <xf numFmtId="0" fontId="6" fillId="2" borderId="0" xfId="0" applyFont="1" applyFill="1"/>
    <xf numFmtId="1" fontId="6" fillId="2" borderId="0" xfId="0" applyNumberFormat="1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1" fontId="2" fillId="2" borderId="2" xfId="0" applyNumberFormat="1" applyFont="1" applyFill="1" applyBorder="1"/>
    <xf numFmtId="1" fontId="0" fillId="2" borderId="2" xfId="0" applyNumberFormat="1" applyFill="1" applyBorder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4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0" fillId="2" borderId="2" xfId="0" applyFill="1" applyBorder="1"/>
    <xf numFmtId="2" fontId="0" fillId="2" borderId="2" xfId="0" applyNumberFormat="1" applyFill="1" applyBorder="1"/>
    <xf numFmtId="2" fontId="1" fillId="2" borderId="2" xfId="0" applyNumberFormat="1" applyFont="1" applyFill="1" applyBorder="1"/>
    <xf numFmtId="0" fontId="0" fillId="2" borderId="0" xfId="0" applyFill="1"/>
    <xf numFmtId="1" fontId="15" fillId="2" borderId="2" xfId="0" applyNumberFormat="1" applyFont="1" applyFill="1" applyBorder="1"/>
    <xf numFmtId="1" fontId="17" fillId="2" borderId="2" xfId="0" applyNumberFormat="1" applyFont="1" applyFill="1" applyBorder="1" applyAlignment="1">
      <alignment horizontal="right"/>
    </xf>
    <xf numFmtId="2" fontId="17" fillId="2" borderId="2" xfId="0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1" fontId="21" fillId="2" borderId="2" xfId="0" applyNumberFormat="1" applyFont="1" applyFill="1" applyBorder="1"/>
    <xf numFmtId="0" fontId="11" fillId="2" borderId="2" xfId="0" applyFont="1" applyFill="1" applyBorder="1" applyAlignment="1" applyProtection="1">
      <alignment horizontal="right"/>
      <protection locked="0"/>
    </xf>
    <xf numFmtId="1" fontId="11" fillId="2" borderId="2" xfId="0" applyNumberFormat="1" applyFont="1" applyFill="1" applyBorder="1" applyAlignment="1" applyProtection="1">
      <alignment horizontal="right"/>
    </xf>
    <xf numFmtId="1" fontId="11" fillId="2" borderId="2" xfId="0" applyNumberFormat="1" applyFont="1" applyFill="1" applyBorder="1" applyAlignment="1" applyProtection="1">
      <alignment horizontal="right"/>
      <protection locked="0"/>
    </xf>
    <xf numFmtId="1" fontId="9" fillId="2" borderId="2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 applyProtection="1">
      <alignment shrinkToFit="1"/>
      <protection hidden="1"/>
    </xf>
    <xf numFmtId="1" fontId="7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1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vertical="center" wrapText="1" indent="1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right" vertical="center" wrapText="1" indent="1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0" fontId="17" fillId="2" borderId="2" xfId="0" applyFont="1" applyFill="1" applyBorder="1" applyAlignment="1">
      <alignment wrapText="1"/>
    </xf>
    <xf numFmtId="0" fontId="17" fillId="2" borderId="3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" fontId="15" fillId="2" borderId="0" xfId="0" applyNumberFormat="1" applyFont="1" applyFill="1"/>
    <xf numFmtId="0" fontId="10" fillId="2" borderId="0" xfId="0" applyFont="1" applyFill="1" applyBorder="1" applyProtection="1">
      <protection locked="0"/>
    </xf>
    <xf numFmtId="1" fontId="10" fillId="2" borderId="0" xfId="0" applyNumberFormat="1" applyFont="1" applyFill="1" applyBorder="1" applyProtection="1"/>
    <xf numFmtId="1" fontId="10" fillId="2" borderId="0" xfId="0" applyNumberFormat="1" applyFont="1" applyFill="1" applyBorder="1" applyProtection="1">
      <protection locked="0"/>
    </xf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2" xfId="0" applyFont="1" applyFill="1" applyBorder="1" applyProtection="1">
      <protection locked="0"/>
    </xf>
    <xf numFmtId="1" fontId="8" fillId="2" borderId="2" xfId="0" applyNumberFormat="1" applyFont="1" applyFill="1" applyBorder="1" applyProtection="1"/>
    <xf numFmtId="1" fontId="8" fillId="2" borderId="2" xfId="0" applyNumberFormat="1" applyFont="1" applyFill="1" applyBorder="1" applyProtection="1">
      <protection locked="0"/>
    </xf>
    <xf numFmtId="0" fontId="8" fillId="2" borderId="2" xfId="0" applyFont="1" applyFill="1" applyBorder="1" applyProtection="1"/>
    <xf numFmtId="1" fontId="13" fillId="2" borderId="2" xfId="0" applyNumberFormat="1" applyFont="1" applyFill="1" applyBorder="1" applyProtection="1"/>
    <xf numFmtId="1" fontId="13" fillId="2" borderId="2" xfId="0" applyNumberFormat="1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2" xfId="0" applyFont="1" applyFill="1" applyBorder="1" applyProtection="1"/>
    <xf numFmtId="0" fontId="13" fillId="2" borderId="3" xfId="0" applyFont="1" applyFill="1" applyBorder="1" applyProtection="1">
      <protection locked="0"/>
    </xf>
    <xf numFmtId="0" fontId="13" fillId="2" borderId="3" xfId="0" applyFont="1" applyFill="1" applyBorder="1" applyProtection="1"/>
    <xf numFmtId="0" fontId="13" fillId="2" borderId="7" xfId="0" applyFont="1" applyFill="1" applyBorder="1" applyProtection="1"/>
    <xf numFmtId="0" fontId="13" fillId="2" borderId="8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horizontal="right" wrapText="1"/>
      <protection locked="0"/>
    </xf>
    <xf numFmtId="1" fontId="8" fillId="2" borderId="4" xfId="0" applyNumberFormat="1" applyFont="1" applyFill="1" applyBorder="1" applyAlignment="1" applyProtection="1">
      <alignment wrapText="1"/>
    </xf>
    <xf numFmtId="0" fontId="8" fillId="2" borderId="4" xfId="0" applyNumberFormat="1" applyFont="1" applyFill="1" applyBorder="1" applyAlignment="1" applyProtection="1">
      <alignment wrapText="1"/>
      <protection locked="0"/>
    </xf>
    <xf numFmtId="1" fontId="8" fillId="2" borderId="4" xfId="0" applyNumberFormat="1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 applyProtection="1">
      <alignment wrapText="1"/>
    </xf>
    <xf numFmtId="1" fontId="8" fillId="2" borderId="2" xfId="0" applyNumberFormat="1" applyFont="1" applyFill="1" applyBorder="1" applyAlignment="1" applyProtection="1">
      <alignment wrapText="1"/>
      <protection locked="0"/>
    </xf>
    <xf numFmtId="1" fontId="9" fillId="2" borderId="2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20" fillId="2" borderId="2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1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0" fillId="2" borderId="0" xfId="0" applyNumberFormat="1" applyFill="1"/>
    <xf numFmtId="0" fontId="15" fillId="0" borderId="2" xfId="0" applyFont="1" applyBorder="1"/>
    <xf numFmtId="1" fontId="15" fillId="0" borderId="2" xfId="0" applyNumberFormat="1" applyFont="1" applyBorder="1"/>
    <xf numFmtId="0" fontId="11" fillId="2" borderId="2" xfId="0" applyFont="1" applyFill="1" applyBorder="1" applyAlignment="1" applyProtection="1">
      <protection locked="0"/>
    </xf>
    <xf numFmtId="1" fontId="1" fillId="0" borderId="2" xfId="0" applyNumberFormat="1" applyFont="1" applyBorder="1"/>
    <xf numFmtId="0" fontId="0" fillId="0" borderId="0" xfId="0"/>
    <xf numFmtId="1" fontId="0" fillId="0" borderId="2" xfId="0" applyNumberFormat="1" applyBorder="1"/>
    <xf numFmtId="0" fontId="3" fillId="2" borderId="2" xfId="0" applyFont="1" applyFill="1" applyBorder="1" applyAlignment="1">
      <alignment horizontal="center"/>
    </xf>
    <xf numFmtId="1" fontId="0" fillId="0" borderId="2" xfId="0" applyNumberFormat="1" applyFill="1" applyBorder="1"/>
    <xf numFmtId="1" fontId="2" fillId="0" borderId="2" xfId="0" applyNumberFormat="1" applyFont="1" applyFill="1" applyBorder="1"/>
    <xf numFmtId="1" fontId="6" fillId="0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9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/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25" fillId="0" borderId="0" xfId="0" applyFont="1"/>
    <xf numFmtId="0" fontId="4" fillId="0" borderId="0" xfId="0" applyFont="1"/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1" fillId="0" borderId="0" xfId="0" applyFont="1"/>
    <xf numFmtId="0" fontId="3" fillId="0" borderId="2" xfId="0" applyFont="1" applyBorder="1"/>
    <xf numFmtId="2" fontId="5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vertical="top" wrapText="1"/>
    </xf>
    <xf numFmtId="0" fontId="20" fillId="4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6" fillId="2" borderId="34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wrapText="1"/>
    </xf>
    <xf numFmtId="1" fontId="6" fillId="2" borderId="8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0" fontId="17" fillId="2" borderId="25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7" fillId="2" borderId="26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3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8" fillId="2" borderId="2" xfId="0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2" borderId="25" xfId="0" applyFont="1" applyFill="1" applyBorder="1" applyAlignment="1">
      <alignment horizontal="left"/>
    </xf>
    <xf numFmtId="0" fontId="14" fillId="2" borderId="26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37"/>
  <sheetViews>
    <sheetView topLeftCell="B1" workbookViewId="0">
      <pane xSplit="2" ySplit="6" topLeftCell="D7" activePane="bottomRight" state="frozen"/>
      <selection activeCell="B1" sqref="B1"/>
      <selection pane="topRight" activeCell="C1" sqref="C1"/>
      <selection pane="bottomLeft" activeCell="B7" sqref="B7"/>
      <selection pane="bottomRight" activeCell="A7" sqref="A7"/>
    </sheetView>
  </sheetViews>
  <sheetFormatPr defaultRowHeight="15" x14ac:dyDescent="0.25"/>
  <cols>
    <col min="1" max="2" width="6.5703125" customWidth="1"/>
    <col min="3" max="3" width="25.85546875" bestFit="1" customWidth="1"/>
    <col min="5" max="5" width="10.42578125" customWidth="1"/>
    <col min="7" max="7" width="10.5703125" customWidth="1"/>
    <col min="9" max="9" width="10.140625" customWidth="1"/>
    <col min="10" max="10" width="10.7109375" bestFit="1" customWidth="1"/>
    <col min="11" max="11" width="10.5703125" customWidth="1"/>
    <col min="21" max="21" width="11.28515625" customWidth="1"/>
    <col min="23" max="23" width="10.7109375" customWidth="1"/>
    <col min="25" max="25" width="10.140625" customWidth="1"/>
    <col min="27" max="31" width="10.140625" customWidth="1"/>
    <col min="34" max="34" width="10.7109375" bestFit="1" customWidth="1"/>
    <col min="37" max="37" width="10.42578125" customWidth="1"/>
    <col min="39" max="39" width="10.5703125" customWidth="1"/>
    <col min="43" max="43" width="10.28515625" customWidth="1"/>
    <col min="53" max="53" width="12.28515625" customWidth="1"/>
    <col min="55" max="55" width="13.140625" customWidth="1"/>
  </cols>
  <sheetData>
    <row r="1" spans="1:56" ht="18.75" x14ac:dyDescent="0.4">
      <c r="M1" s="71" t="s">
        <v>238</v>
      </c>
    </row>
    <row r="2" spans="1:56" x14ac:dyDescent="0.25">
      <c r="A2" s="72"/>
      <c r="B2" s="72"/>
      <c r="C2" s="231" t="s">
        <v>217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73"/>
      <c r="BC2" s="73"/>
      <c r="BD2" s="74"/>
    </row>
    <row r="3" spans="1:56" x14ac:dyDescent="0.25">
      <c r="A3" s="75"/>
      <c r="B3" s="75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76"/>
      <c r="BC3" s="76"/>
      <c r="BD3" s="77"/>
    </row>
    <row r="4" spans="1:56" ht="15" customHeight="1" x14ac:dyDescent="0.25">
      <c r="A4" s="232" t="s">
        <v>218</v>
      </c>
      <c r="B4" s="78"/>
      <c r="C4" s="233" t="s">
        <v>219</v>
      </c>
      <c r="D4" s="234" t="s">
        <v>220</v>
      </c>
      <c r="E4" s="235"/>
      <c r="F4" s="235"/>
      <c r="G4" s="236"/>
      <c r="H4" s="230" t="s">
        <v>221</v>
      </c>
      <c r="I4" s="230"/>
      <c r="J4" s="230"/>
      <c r="K4" s="230"/>
      <c r="L4" s="234" t="s">
        <v>222</v>
      </c>
      <c r="M4" s="235"/>
      <c r="N4" s="235"/>
      <c r="O4" s="236"/>
      <c r="P4" s="230" t="s">
        <v>223</v>
      </c>
      <c r="Q4" s="230"/>
      <c r="R4" s="230"/>
      <c r="S4" s="230"/>
      <c r="T4" s="230" t="s">
        <v>224</v>
      </c>
      <c r="U4" s="230"/>
      <c r="V4" s="230"/>
      <c r="W4" s="230"/>
      <c r="X4" s="230" t="s">
        <v>225</v>
      </c>
      <c r="Y4" s="230"/>
      <c r="Z4" s="230"/>
      <c r="AA4" s="230"/>
      <c r="AB4" s="230" t="s">
        <v>226</v>
      </c>
      <c r="AC4" s="230"/>
      <c r="AD4" s="230"/>
      <c r="AE4" s="230"/>
      <c r="AF4" s="230" t="s">
        <v>227</v>
      </c>
      <c r="AG4" s="230"/>
      <c r="AH4" s="230"/>
      <c r="AI4" s="230"/>
      <c r="AJ4" s="230" t="s">
        <v>228</v>
      </c>
      <c r="AK4" s="230"/>
      <c r="AL4" s="230"/>
      <c r="AM4" s="230"/>
      <c r="AN4" s="230" t="s">
        <v>229</v>
      </c>
      <c r="AO4" s="230"/>
      <c r="AP4" s="230"/>
      <c r="AQ4" s="230"/>
      <c r="AR4" s="230" t="s">
        <v>230</v>
      </c>
      <c r="AS4" s="230"/>
      <c r="AT4" s="230"/>
      <c r="AU4" s="230"/>
      <c r="AV4" s="230" t="s">
        <v>231</v>
      </c>
      <c r="AW4" s="230"/>
      <c r="AX4" s="230"/>
      <c r="AY4" s="230"/>
      <c r="AZ4" s="230" t="s">
        <v>232</v>
      </c>
      <c r="BA4" s="230"/>
      <c r="BB4" s="230"/>
      <c r="BC4" s="230"/>
      <c r="BD4" s="68"/>
    </row>
    <row r="5" spans="1:56" x14ac:dyDescent="0.25">
      <c r="A5" s="232"/>
      <c r="B5" s="78"/>
      <c r="C5" s="233"/>
      <c r="D5" s="68" t="s">
        <v>233</v>
      </c>
      <c r="E5" s="68"/>
      <c r="F5" s="68" t="s">
        <v>234</v>
      </c>
      <c r="G5" s="68"/>
      <c r="H5" s="239" t="s">
        <v>233</v>
      </c>
      <c r="I5" s="240"/>
      <c r="J5" s="68" t="s">
        <v>234</v>
      </c>
      <c r="K5" s="68"/>
      <c r="L5" s="239" t="s">
        <v>233</v>
      </c>
      <c r="M5" s="240"/>
      <c r="N5" s="68" t="s">
        <v>234</v>
      </c>
      <c r="O5" s="68"/>
      <c r="P5" s="239" t="s">
        <v>233</v>
      </c>
      <c r="Q5" s="240"/>
      <c r="R5" s="68" t="s">
        <v>234</v>
      </c>
      <c r="S5" s="68"/>
      <c r="T5" s="68" t="s">
        <v>233</v>
      </c>
      <c r="U5" s="68"/>
      <c r="V5" s="68" t="s">
        <v>234</v>
      </c>
      <c r="W5" s="68"/>
      <c r="X5" s="68" t="s">
        <v>233</v>
      </c>
      <c r="Y5" s="68"/>
      <c r="Z5" s="68" t="s">
        <v>234</v>
      </c>
      <c r="AA5" s="68"/>
      <c r="AB5" s="68" t="s">
        <v>233</v>
      </c>
      <c r="AC5" s="68"/>
      <c r="AD5" s="68" t="s">
        <v>234</v>
      </c>
      <c r="AE5" s="68"/>
      <c r="AF5" s="68" t="s">
        <v>233</v>
      </c>
      <c r="AG5" s="68"/>
      <c r="AH5" s="68" t="s">
        <v>234</v>
      </c>
      <c r="AI5" s="68"/>
      <c r="AJ5" s="68" t="s">
        <v>233</v>
      </c>
      <c r="AK5" s="68"/>
      <c r="AL5" s="68" t="s">
        <v>234</v>
      </c>
      <c r="AM5" s="68"/>
      <c r="AN5" s="68" t="s">
        <v>233</v>
      </c>
      <c r="AO5" s="68"/>
      <c r="AP5" s="68" t="s">
        <v>234</v>
      </c>
      <c r="AQ5" s="68"/>
      <c r="AR5" s="68" t="s">
        <v>233</v>
      </c>
      <c r="AS5" s="68"/>
      <c r="AT5" s="68" t="s">
        <v>234</v>
      </c>
      <c r="AU5" s="68"/>
      <c r="AV5" s="68" t="s">
        <v>233</v>
      </c>
      <c r="AW5" s="68"/>
      <c r="AX5" s="68" t="s">
        <v>234</v>
      </c>
      <c r="AY5" s="68"/>
      <c r="AZ5" s="68" t="s">
        <v>233</v>
      </c>
      <c r="BA5" s="68"/>
      <c r="BB5" s="68" t="s">
        <v>234</v>
      </c>
      <c r="BC5" s="68"/>
      <c r="BD5" s="68" t="s">
        <v>235</v>
      </c>
    </row>
    <row r="6" spans="1:56" x14ac:dyDescent="0.25">
      <c r="A6" s="232"/>
      <c r="B6" s="78"/>
      <c r="C6" s="233"/>
      <c r="D6" s="79" t="s">
        <v>236</v>
      </c>
      <c r="E6" s="79" t="s">
        <v>49</v>
      </c>
      <c r="F6" s="79" t="s">
        <v>236</v>
      </c>
      <c r="G6" s="79" t="s">
        <v>49</v>
      </c>
      <c r="H6" s="79" t="s">
        <v>236</v>
      </c>
      <c r="I6" s="79" t="s">
        <v>49</v>
      </c>
      <c r="J6" s="79" t="s">
        <v>236</v>
      </c>
      <c r="K6" s="79" t="s">
        <v>49</v>
      </c>
      <c r="L6" s="79" t="s">
        <v>236</v>
      </c>
      <c r="M6" s="79" t="s">
        <v>49</v>
      </c>
      <c r="N6" s="79" t="s">
        <v>236</v>
      </c>
      <c r="O6" s="79" t="s">
        <v>49</v>
      </c>
      <c r="P6" s="79" t="s">
        <v>236</v>
      </c>
      <c r="Q6" s="79" t="s">
        <v>49</v>
      </c>
      <c r="R6" s="79" t="s">
        <v>236</v>
      </c>
      <c r="S6" s="79" t="s">
        <v>49</v>
      </c>
      <c r="T6" s="79" t="s">
        <v>236</v>
      </c>
      <c r="U6" s="79" t="s">
        <v>49</v>
      </c>
      <c r="V6" s="79" t="s">
        <v>236</v>
      </c>
      <c r="W6" s="79" t="s">
        <v>49</v>
      </c>
      <c r="X6" s="79" t="s">
        <v>236</v>
      </c>
      <c r="Y6" s="79" t="s">
        <v>49</v>
      </c>
      <c r="Z6" s="79" t="s">
        <v>236</v>
      </c>
      <c r="AA6" s="79" t="s">
        <v>49</v>
      </c>
      <c r="AB6" s="79" t="s">
        <v>236</v>
      </c>
      <c r="AC6" s="79" t="s">
        <v>49</v>
      </c>
      <c r="AD6" s="79" t="s">
        <v>236</v>
      </c>
      <c r="AE6" s="79" t="s">
        <v>49</v>
      </c>
      <c r="AF6" s="79" t="s">
        <v>236</v>
      </c>
      <c r="AG6" s="79" t="s">
        <v>49</v>
      </c>
      <c r="AH6" s="79" t="s">
        <v>236</v>
      </c>
      <c r="AI6" s="79" t="s">
        <v>49</v>
      </c>
      <c r="AJ6" s="79" t="s">
        <v>236</v>
      </c>
      <c r="AK6" s="79" t="s">
        <v>49</v>
      </c>
      <c r="AL6" s="79" t="s">
        <v>236</v>
      </c>
      <c r="AM6" s="79" t="s">
        <v>49</v>
      </c>
      <c r="AN6" s="79" t="s">
        <v>236</v>
      </c>
      <c r="AO6" s="79" t="s">
        <v>49</v>
      </c>
      <c r="AP6" s="79" t="s">
        <v>236</v>
      </c>
      <c r="AQ6" s="79" t="s">
        <v>49</v>
      </c>
      <c r="AR6" s="79" t="s">
        <v>236</v>
      </c>
      <c r="AS6" s="79" t="s">
        <v>49</v>
      </c>
      <c r="AT6" s="79" t="s">
        <v>236</v>
      </c>
      <c r="AU6" s="79" t="s">
        <v>49</v>
      </c>
      <c r="AV6" s="79" t="s">
        <v>236</v>
      </c>
      <c r="AW6" s="79" t="s">
        <v>49</v>
      </c>
      <c r="AX6" s="79" t="s">
        <v>236</v>
      </c>
      <c r="AY6" s="79" t="s">
        <v>49</v>
      </c>
      <c r="AZ6" s="79" t="s">
        <v>236</v>
      </c>
      <c r="BA6" s="79" t="s">
        <v>49</v>
      </c>
      <c r="BB6" s="79" t="s">
        <v>236</v>
      </c>
      <c r="BC6" s="79" t="s">
        <v>49</v>
      </c>
      <c r="BD6" s="79"/>
    </row>
    <row r="7" spans="1:56" x14ac:dyDescent="0.25">
      <c r="B7" s="69">
        <v>1</v>
      </c>
      <c r="C7" s="69" t="s">
        <v>9</v>
      </c>
      <c r="F7">
        <v>3</v>
      </c>
      <c r="G7">
        <v>174</v>
      </c>
    </row>
    <row r="8" spans="1:56" s="67" customFormat="1" x14ac:dyDescent="0.25">
      <c r="B8" s="70">
        <v>2</v>
      </c>
      <c r="C8" s="70" t="s">
        <v>10</v>
      </c>
    </row>
    <row r="9" spans="1:56" s="67" customFormat="1" x14ac:dyDescent="0.25">
      <c r="B9" s="70">
        <v>3</v>
      </c>
      <c r="C9" s="70" t="s">
        <v>11</v>
      </c>
    </row>
    <row r="10" spans="1:56" s="67" customFormat="1" x14ac:dyDescent="0.25">
      <c r="B10" s="70">
        <v>4</v>
      </c>
      <c r="C10" s="70" t="s">
        <v>12</v>
      </c>
    </row>
    <row r="11" spans="1:56" x14ac:dyDescent="0.25">
      <c r="B11" s="69">
        <v>5</v>
      </c>
      <c r="C11" s="69" t="s">
        <v>71</v>
      </c>
    </row>
    <row r="12" spans="1:56" s="67" customFormat="1" x14ac:dyDescent="0.25">
      <c r="B12" s="70">
        <v>6</v>
      </c>
      <c r="C12" s="70" t="s">
        <v>14</v>
      </c>
      <c r="D12" s="67">
        <v>0</v>
      </c>
      <c r="E12" s="67">
        <v>0</v>
      </c>
      <c r="F12" s="67">
        <v>0</v>
      </c>
      <c r="G12" s="67">
        <v>0</v>
      </c>
      <c r="H12" s="67">
        <v>5</v>
      </c>
      <c r="J12" s="67">
        <v>5</v>
      </c>
      <c r="K12" s="67">
        <v>17.600000000000001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5</v>
      </c>
      <c r="S12" s="67">
        <v>17.600000000000001</v>
      </c>
      <c r="V12" s="67">
        <v>5</v>
      </c>
      <c r="W12" s="67">
        <v>17.600000000000001</v>
      </c>
      <c r="Z12" s="67">
        <v>0</v>
      </c>
      <c r="AA12" s="67">
        <v>0</v>
      </c>
      <c r="AD12" s="67">
        <v>0</v>
      </c>
      <c r="AE12" s="67">
        <v>0</v>
      </c>
      <c r="AH12" s="67">
        <v>4</v>
      </c>
      <c r="AI12" s="67">
        <v>14.88</v>
      </c>
      <c r="AL12" s="67">
        <v>1</v>
      </c>
      <c r="AM12" s="67">
        <v>6.28</v>
      </c>
      <c r="AP12" s="67">
        <v>0</v>
      </c>
      <c r="AQ12" s="67">
        <v>0</v>
      </c>
      <c r="AT12" s="67">
        <v>0</v>
      </c>
      <c r="AU12" s="67">
        <v>0</v>
      </c>
      <c r="AX12" s="67">
        <v>0</v>
      </c>
      <c r="AY12" s="67">
        <v>0</v>
      </c>
      <c r="BB12" s="67">
        <v>243</v>
      </c>
      <c r="BC12" s="67">
        <v>1330.39</v>
      </c>
    </row>
    <row r="13" spans="1:56" x14ac:dyDescent="0.25">
      <c r="B13" s="69">
        <v>7</v>
      </c>
      <c r="C13" s="69" t="s">
        <v>15</v>
      </c>
    </row>
    <row r="14" spans="1:56" x14ac:dyDescent="0.25">
      <c r="B14" s="69">
        <v>8</v>
      </c>
      <c r="C14" s="69" t="s">
        <v>16</v>
      </c>
    </row>
    <row r="15" spans="1:56" x14ac:dyDescent="0.25">
      <c r="B15" s="69">
        <v>9</v>
      </c>
      <c r="C15" s="69" t="s">
        <v>72</v>
      </c>
    </row>
    <row r="16" spans="1:56" x14ac:dyDescent="0.25">
      <c r="B16" s="69">
        <v>10</v>
      </c>
      <c r="C16" s="69" t="s">
        <v>73</v>
      </c>
    </row>
    <row r="17" spans="2:55" x14ac:dyDescent="0.25">
      <c r="B17" s="69">
        <v>11</v>
      </c>
      <c r="C17" s="69" t="s">
        <v>19</v>
      </c>
    </row>
    <row r="18" spans="2:55" s="67" customFormat="1" x14ac:dyDescent="0.25">
      <c r="B18" s="70">
        <v>12</v>
      </c>
      <c r="C18" s="70" t="s">
        <v>20</v>
      </c>
    </row>
    <row r="19" spans="2:55" x14ac:dyDescent="0.25">
      <c r="B19" s="69">
        <v>13</v>
      </c>
      <c r="C19" s="69" t="s">
        <v>74</v>
      </c>
    </row>
    <row r="20" spans="2:55" s="67" customFormat="1" x14ac:dyDescent="0.25">
      <c r="B20" s="70">
        <v>14</v>
      </c>
      <c r="C20" s="70" t="s">
        <v>22</v>
      </c>
      <c r="F20" s="67">
        <v>1</v>
      </c>
      <c r="G20" s="67">
        <v>300</v>
      </c>
      <c r="J20" s="67">
        <v>24</v>
      </c>
      <c r="K20" s="67">
        <v>4600</v>
      </c>
      <c r="V20" s="67">
        <f>SUM(F20,J20,N20,R20)</f>
        <v>25</v>
      </c>
      <c r="W20" s="67">
        <f>SUM(G20,K20,O20,S20)</f>
        <v>4900</v>
      </c>
      <c r="BB20" s="67">
        <v>102</v>
      </c>
      <c r="BC20" s="67">
        <v>46300</v>
      </c>
    </row>
    <row r="21" spans="2:55" x14ac:dyDescent="0.25">
      <c r="B21" s="69">
        <v>15</v>
      </c>
      <c r="C21" s="69" t="s">
        <v>23</v>
      </c>
      <c r="V21" s="67">
        <f t="shared" ref="V21:V28" si="0">SUM(F21,J21,N21,R21)</f>
        <v>0</v>
      </c>
      <c r="W21" s="67">
        <f t="shared" ref="W21:W28" si="1">SUM(G21,K21,O21,S21)</f>
        <v>0</v>
      </c>
    </row>
    <row r="22" spans="2:55" x14ac:dyDescent="0.25">
      <c r="B22" s="69">
        <v>16</v>
      </c>
      <c r="C22" s="69" t="s">
        <v>75</v>
      </c>
      <c r="V22" s="67">
        <f t="shared" si="0"/>
        <v>0</v>
      </c>
      <c r="W22" s="67">
        <f t="shared" si="1"/>
        <v>0</v>
      </c>
    </row>
    <row r="23" spans="2:55" x14ac:dyDescent="0.25">
      <c r="B23" s="69">
        <v>17</v>
      </c>
      <c r="C23" s="69" t="s">
        <v>50</v>
      </c>
      <c r="V23" s="67">
        <f t="shared" si="0"/>
        <v>0</v>
      </c>
      <c r="W23" s="67">
        <f t="shared" si="1"/>
        <v>0</v>
      </c>
    </row>
    <row r="24" spans="2:55" x14ac:dyDescent="0.25">
      <c r="B24" s="241" t="s">
        <v>51</v>
      </c>
      <c r="C24" s="242"/>
      <c r="V24" s="67">
        <f t="shared" si="0"/>
        <v>0</v>
      </c>
      <c r="W24" s="67">
        <f t="shared" si="1"/>
        <v>0</v>
      </c>
    </row>
    <row r="25" spans="2:55" x14ac:dyDescent="0.25">
      <c r="B25" s="69">
        <v>18</v>
      </c>
      <c r="C25" s="69" t="s">
        <v>52</v>
      </c>
      <c r="V25" s="67">
        <f t="shared" si="0"/>
        <v>0</v>
      </c>
      <c r="W25" s="67">
        <f t="shared" si="1"/>
        <v>0</v>
      </c>
    </row>
    <row r="26" spans="2:55" x14ac:dyDescent="0.25">
      <c r="B26" s="69">
        <v>19</v>
      </c>
      <c r="C26" s="69" t="s">
        <v>53</v>
      </c>
      <c r="V26" s="67">
        <f t="shared" si="0"/>
        <v>0</v>
      </c>
      <c r="W26" s="67">
        <f t="shared" si="1"/>
        <v>0</v>
      </c>
    </row>
    <row r="27" spans="2:55" x14ac:dyDescent="0.25">
      <c r="B27" s="241" t="s">
        <v>54</v>
      </c>
      <c r="C27" s="242"/>
      <c r="V27" s="67">
        <f t="shared" si="0"/>
        <v>0</v>
      </c>
      <c r="W27" s="67">
        <f t="shared" si="1"/>
        <v>0</v>
      </c>
    </row>
    <row r="28" spans="2:55" s="67" customFormat="1" x14ac:dyDescent="0.25">
      <c r="B28" s="70">
        <v>20</v>
      </c>
      <c r="C28" s="70" t="s">
        <v>55</v>
      </c>
      <c r="F28" s="67">
        <v>0</v>
      </c>
      <c r="G28" s="67">
        <v>0</v>
      </c>
      <c r="J28" s="67">
        <v>55</v>
      </c>
      <c r="K28" s="67">
        <v>5327</v>
      </c>
      <c r="N28" s="67">
        <v>0</v>
      </c>
      <c r="O28" s="67">
        <v>0</v>
      </c>
      <c r="R28" s="67">
        <v>0</v>
      </c>
      <c r="S28" s="67">
        <v>0</v>
      </c>
      <c r="V28" s="67">
        <f t="shared" si="0"/>
        <v>55</v>
      </c>
      <c r="W28" s="67">
        <f t="shared" si="1"/>
        <v>5327</v>
      </c>
    </row>
    <row r="29" spans="2:55" x14ac:dyDescent="0.25">
      <c r="B29" s="69">
        <v>21</v>
      </c>
      <c r="C29" s="69" t="s">
        <v>56</v>
      </c>
    </row>
    <row r="30" spans="2:55" x14ac:dyDescent="0.25">
      <c r="B30" s="69">
        <v>22</v>
      </c>
      <c r="C30" s="69" t="s">
        <v>57</v>
      </c>
    </row>
    <row r="31" spans="2:55" s="67" customFormat="1" x14ac:dyDescent="0.25">
      <c r="B31" s="70">
        <v>23</v>
      </c>
      <c r="C31" s="70" t="s">
        <v>58</v>
      </c>
    </row>
    <row r="32" spans="2:55" s="67" customFormat="1" x14ac:dyDescent="0.25">
      <c r="B32" s="70">
        <v>24</v>
      </c>
      <c r="C32" s="70" t="s">
        <v>59</v>
      </c>
    </row>
    <row r="33" spans="2:54" x14ac:dyDescent="0.25">
      <c r="B33" s="69">
        <v>25</v>
      </c>
      <c r="C33" s="69" t="s">
        <v>76</v>
      </c>
    </row>
    <row r="34" spans="2:54" x14ac:dyDescent="0.25">
      <c r="B34" s="69">
        <v>26</v>
      </c>
      <c r="C34" s="69" t="s">
        <v>60</v>
      </c>
    </row>
    <row r="35" spans="2:54" s="67" customFormat="1" x14ac:dyDescent="0.25">
      <c r="B35" s="70">
        <v>27</v>
      </c>
      <c r="C35" s="70" t="s">
        <v>61</v>
      </c>
      <c r="D35" s="67">
        <v>0</v>
      </c>
      <c r="E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</row>
    <row r="36" spans="2:54" x14ac:dyDescent="0.25">
      <c r="B36" s="241" t="s">
        <v>77</v>
      </c>
      <c r="C36" s="243"/>
    </row>
    <row r="37" spans="2:54" x14ac:dyDescent="0.25">
      <c r="B37" s="237" t="s">
        <v>33</v>
      </c>
      <c r="C37" s="238"/>
    </row>
  </sheetData>
  <mergeCells count="23">
    <mergeCell ref="B37:C37"/>
    <mergeCell ref="H5:I5"/>
    <mergeCell ref="L5:M5"/>
    <mergeCell ref="P5:Q5"/>
    <mergeCell ref="B24:C24"/>
    <mergeCell ref="B27:C27"/>
    <mergeCell ref="B36:C36"/>
    <mergeCell ref="AZ4:BC4"/>
    <mergeCell ref="C2:BA3"/>
    <mergeCell ref="A4:A6"/>
    <mergeCell ref="C4:C6"/>
    <mergeCell ref="D4:G4"/>
    <mergeCell ref="H4:K4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</mergeCells>
  <pageMargins left="0.5" right="0.5" top="0.75" bottom="0.75" header="0.3" footer="0.3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L24" sqref="L24"/>
    </sheetView>
  </sheetViews>
  <sheetFormatPr defaultRowHeight="15" x14ac:dyDescent="0.25"/>
  <cols>
    <col min="1" max="1" width="9.28515625" bestFit="1" customWidth="1"/>
    <col min="2" max="2" width="19.140625" customWidth="1"/>
    <col min="4" max="4" width="11.28515625" bestFit="1" customWidth="1"/>
    <col min="5" max="5" width="13.7109375" customWidth="1"/>
    <col min="6" max="8" width="13.5703125" customWidth="1"/>
    <col min="9" max="9" width="12.5703125" customWidth="1"/>
    <col min="10" max="10" width="6.85546875" customWidth="1"/>
    <col min="11" max="11" width="5.85546875" bestFit="1" customWidth="1"/>
  </cols>
  <sheetData>
    <row r="1" spans="1:17" ht="15.75" x14ac:dyDescent="0.25">
      <c r="A1" s="247" t="s">
        <v>167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  <c r="L1" s="2"/>
      <c r="M1" s="1"/>
      <c r="N1" s="1"/>
      <c r="O1" s="1"/>
      <c r="P1" s="1"/>
      <c r="Q1" s="1"/>
    </row>
    <row r="2" spans="1:17" ht="15.75" x14ac:dyDescent="0.25">
      <c r="A2" s="244" t="s">
        <v>239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2"/>
      <c r="M2" s="1"/>
      <c r="N2" s="1"/>
      <c r="O2" s="1"/>
      <c r="P2" s="1"/>
      <c r="Q2" s="1"/>
    </row>
    <row r="3" spans="1:17" ht="15.75" x14ac:dyDescent="0.25">
      <c r="A3" s="11" t="s">
        <v>95</v>
      </c>
      <c r="B3" s="3" t="s">
        <v>96</v>
      </c>
      <c r="C3" s="13">
        <v>42537</v>
      </c>
      <c r="D3" s="13">
        <v>42629</v>
      </c>
      <c r="E3" s="13">
        <v>43085</v>
      </c>
      <c r="F3" s="13">
        <v>42811</v>
      </c>
      <c r="G3" s="13">
        <v>42903</v>
      </c>
      <c r="H3" s="13">
        <v>42995</v>
      </c>
      <c r="I3" s="3" t="s">
        <v>97</v>
      </c>
      <c r="J3" s="3" t="s">
        <v>98</v>
      </c>
      <c r="K3" s="8" t="s">
        <v>99</v>
      </c>
      <c r="L3" s="10"/>
      <c r="M3" s="1"/>
      <c r="N3" s="1"/>
      <c r="O3" s="1"/>
      <c r="P3" s="1"/>
      <c r="Q3" s="1"/>
    </row>
    <row r="4" spans="1:17" x14ac:dyDescent="0.25">
      <c r="A4" s="14"/>
      <c r="B4" s="4"/>
      <c r="C4" s="5"/>
      <c r="D4" s="5"/>
      <c r="E4" s="20"/>
      <c r="F4" s="22"/>
      <c r="G4" s="22"/>
      <c r="H4" s="22"/>
      <c r="I4" s="4"/>
      <c r="J4" s="4"/>
      <c r="K4" s="15"/>
      <c r="L4" s="1"/>
      <c r="M4" s="1"/>
      <c r="N4" s="1"/>
      <c r="O4" s="1"/>
      <c r="P4" s="1"/>
      <c r="Q4" s="1"/>
    </row>
    <row r="5" spans="1:17" x14ac:dyDescent="0.25">
      <c r="A5" s="14"/>
      <c r="B5" s="4"/>
      <c r="C5" s="5"/>
      <c r="D5" s="5"/>
      <c r="E5" s="20"/>
      <c r="F5" s="22"/>
      <c r="G5" s="22"/>
      <c r="H5" s="22"/>
      <c r="I5" s="4"/>
      <c r="J5" s="16"/>
      <c r="K5" s="15"/>
      <c r="L5" s="1"/>
      <c r="M5" s="1"/>
      <c r="N5" s="1"/>
      <c r="O5" s="1"/>
      <c r="P5" s="1"/>
      <c r="Q5" s="1"/>
    </row>
    <row r="6" spans="1:17" x14ac:dyDescent="0.25">
      <c r="A6" s="9">
        <v>1</v>
      </c>
      <c r="B6" s="7" t="s">
        <v>9</v>
      </c>
      <c r="C6" s="31" t="s">
        <v>100</v>
      </c>
      <c r="D6" s="31" t="s">
        <v>101</v>
      </c>
      <c r="E6" s="31" t="s">
        <v>153</v>
      </c>
      <c r="F6" s="31" t="s">
        <v>168</v>
      </c>
      <c r="G6" s="31" t="s">
        <v>203</v>
      </c>
      <c r="H6" s="31" t="s">
        <v>240</v>
      </c>
      <c r="I6" s="32" t="s">
        <v>102</v>
      </c>
      <c r="J6" s="33" t="s">
        <v>102</v>
      </c>
      <c r="K6" s="34" t="s">
        <v>102</v>
      </c>
      <c r="L6" s="1"/>
      <c r="M6" s="1"/>
      <c r="N6" s="1"/>
      <c r="O6" s="1"/>
      <c r="P6" s="1"/>
      <c r="Q6" s="1"/>
    </row>
    <row r="7" spans="1:17" x14ac:dyDescent="0.25">
      <c r="A7" s="9">
        <v>2</v>
      </c>
      <c r="B7" s="7" t="s">
        <v>10</v>
      </c>
      <c r="C7" s="31" t="s">
        <v>103</v>
      </c>
      <c r="D7" s="31" t="s">
        <v>104</v>
      </c>
      <c r="E7" s="31" t="s">
        <v>153</v>
      </c>
      <c r="F7" s="31" t="s">
        <v>169</v>
      </c>
      <c r="G7" s="31" t="s">
        <v>204</v>
      </c>
      <c r="H7" s="31" t="s">
        <v>241</v>
      </c>
      <c r="I7" s="32" t="s">
        <v>102</v>
      </c>
      <c r="J7" s="33" t="s">
        <v>102</v>
      </c>
      <c r="K7" s="34" t="s">
        <v>102</v>
      </c>
      <c r="L7" s="6" t="s">
        <v>105</v>
      </c>
      <c r="M7" s="1"/>
      <c r="N7" s="1"/>
      <c r="O7" s="1"/>
      <c r="P7" s="1"/>
      <c r="Q7" s="1"/>
    </row>
    <row r="8" spans="1:17" x14ac:dyDescent="0.25">
      <c r="A8" s="9">
        <v>3</v>
      </c>
      <c r="B8" s="7" t="s">
        <v>11</v>
      </c>
      <c r="C8" s="31" t="s">
        <v>106</v>
      </c>
      <c r="D8" s="31" t="s">
        <v>101</v>
      </c>
      <c r="E8" s="31" t="s">
        <v>152</v>
      </c>
      <c r="F8" s="31" t="s">
        <v>170</v>
      </c>
      <c r="G8" s="31" t="s">
        <v>205</v>
      </c>
      <c r="H8" s="31" t="s">
        <v>240</v>
      </c>
      <c r="I8" s="32">
        <v>100</v>
      </c>
      <c r="J8" s="32">
        <v>100</v>
      </c>
      <c r="K8" s="34">
        <v>100</v>
      </c>
      <c r="L8" s="1" t="s">
        <v>105</v>
      </c>
      <c r="M8" s="1"/>
      <c r="N8" s="1"/>
      <c r="O8" s="1"/>
      <c r="P8" s="1"/>
      <c r="Q8" s="1"/>
    </row>
    <row r="9" spans="1:17" x14ac:dyDescent="0.25">
      <c r="A9" s="9">
        <v>4</v>
      </c>
      <c r="B9" s="7" t="s">
        <v>12</v>
      </c>
      <c r="C9" s="31" t="s">
        <v>107</v>
      </c>
      <c r="D9" s="31" t="s">
        <v>108</v>
      </c>
      <c r="E9" s="31" t="s">
        <v>155</v>
      </c>
      <c r="F9" s="31" t="s">
        <v>171</v>
      </c>
      <c r="G9" s="31" t="s">
        <v>206</v>
      </c>
      <c r="H9" s="31" t="s">
        <v>242</v>
      </c>
      <c r="I9" s="32" t="s">
        <v>102</v>
      </c>
      <c r="J9" s="33" t="s">
        <v>102</v>
      </c>
      <c r="K9" s="35">
        <v>100</v>
      </c>
      <c r="L9" s="1"/>
      <c r="M9" s="1"/>
      <c r="N9" s="1"/>
      <c r="O9" s="1"/>
      <c r="P9" s="1"/>
      <c r="Q9" s="1"/>
    </row>
    <row r="10" spans="1:17" x14ac:dyDescent="0.25">
      <c r="A10" s="9">
        <v>5</v>
      </c>
      <c r="B10" s="7" t="s">
        <v>71</v>
      </c>
      <c r="C10" s="31" t="s">
        <v>109</v>
      </c>
      <c r="D10" s="31" t="s">
        <v>110</v>
      </c>
      <c r="E10" s="31" t="s">
        <v>162</v>
      </c>
      <c r="F10" s="31" t="s">
        <v>175</v>
      </c>
      <c r="G10" s="31" t="s">
        <v>214</v>
      </c>
      <c r="H10" s="31" t="s">
        <v>243</v>
      </c>
      <c r="I10" s="32">
        <v>100</v>
      </c>
      <c r="J10" s="33" t="s">
        <v>102</v>
      </c>
      <c r="K10" s="34">
        <v>100</v>
      </c>
      <c r="L10" s="1" t="s">
        <v>105</v>
      </c>
      <c r="M10" s="1"/>
      <c r="N10" s="1"/>
      <c r="O10" s="1"/>
      <c r="P10" s="1"/>
      <c r="Q10" s="1"/>
    </row>
    <row r="11" spans="1:17" x14ac:dyDescent="0.25">
      <c r="A11" s="9">
        <v>6</v>
      </c>
      <c r="B11" s="7" t="s">
        <v>14</v>
      </c>
      <c r="C11" s="31" t="s">
        <v>111</v>
      </c>
      <c r="D11" s="31" t="s">
        <v>112</v>
      </c>
      <c r="E11" s="31" t="s">
        <v>159</v>
      </c>
      <c r="F11" s="31" t="s">
        <v>168</v>
      </c>
      <c r="G11" s="31" t="s">
        <v>207</v>
      </c>
      <c r="H11" s="31" t="s">
        <v>244</v>
      </c>
      <c r="I11" s="32">
        <v>100</v>
      </c>
      <c r="J11" s="33" t="s">
        <v>102</v>
      </c>
      <c r="K11" s="34">
        <v>100</v>
      </c>
      <c r="L11" s="6" t="s">
        <v>105</v>
      </c>
      <c r="M11" s="1"/>
      <c r="N11" s="1"/>
      <c r="O11" s="1"/>
      <c r="P11" s="1"/>
      <c r="Q11" s="1"/>
    </row>
    <row r="12" spans="1:17" x14ac:dyDescent="0.25">
      <c r="A12" s="9">
        <v>7</v>
      </c>
      <c r="B12" s="7" t="s">
        <v>15</v>
      </c>
      <c r="C12" s="31" t="s">
        <v>106</v>
      </c>
      <c r="D12" s="31" t="s">
        <v>112</v>
      </c>
      <c r="E12" s="31" t="s">
        <v>164</v>
      </c>
      <c r="F12" s="31" t="s">
        <v>169</v>
      </c>
      <c r="G12" s="31" t="s">
        <v>208</v>
      </c>
      <c r="H12" s="31" t="s">
        <v>244</v>
      </c>
      <c r="I12" s="32" t="s">
        <v>102</v>
      </c>
      <c r="J12" s="33" t="s">
        <v>102</v>
      </c>
      <c r="K12" s="34" t="s">
        <v>102</v>
      </c>
      <c r="L12" s="1" t="s">
        <v>105</v>
      </c>
      <c r="M12" s="1"/>
      <c r="N12" s="1"/>
      <c r="O12" s="1"/>
      <c r="P12" s="1"/>
      <c r="Q12" s="1" t="s">
        <v>113</v>
      </c>
    </row>
    <row r="13" spans="1:17" x14ac:dyDescent="0.25">
      <c r="A13" s="9">
        <v>8</v>
      </c>
      <c r="B13" s="7" t="s">
        <v>16</v>
      </c>
      <c r="C13" s="31" t="s">
        <v>114</v>
      </c>
      <c r="D13" s="31" t="s">
        <v>115</v>
      </c>
      <c r="E13" s="31" t="s">
        <v>152</v>
      </c>
      <c r="F13" s="31" t="s">
        <v>170</v>
      </c>
      <c r="G13" s="31" t="s">
        <v>209</v>
      </c>
      <c r="H13" s="31" t="s">
        <v>245</v>
      </c>
      <c r="I13" s="32">
        <v>100</v>
      </c>
      <c r="J13" s="33" t="s">
        <v>102</v>
      </c>
      <c r="K13" s="34">
        <v>100</v>
      </c>
      <c r="L13" s="1" t="s">
        <v>105</v>
      </c>
      <c r="M13" s="1"/>
      <c r="N13" s="1"/>
      <c r="O13" s="1"/>
      <c r="P13" s="1"/>
      <c r="Q13" s="1"/>
    </row>
    <row r="14" spans="1:17" x14ac:dyDescent="0.25">
      <c r="A14" s="9">
        <v>9</v>
      </c>
      <c r="B14" s="7" t="s">
        <v>72</v>
      </c>
      <c r="C14" s="31" t="s">
        <v>106</v>
      </c>
      <c r="D14" s="31" t="s">
        <v>116</v>
      </c>
      <c r="E14" s="31" t="s">
        <v>161</v>
      </c>
      <c r="F14" s="31" t="s">
        <v>171</v>
      </c>
      <c r="G14" s="31" t="s">
        <v>209</v>
      </c>
      <c r="H14" s="31" t="s">
        <v>246</v>
      </c>
      <c r="I14" s="32" t="s">
        <v>102</v>
      </c>
      <c r="J14" s="33" t="s">
        <v>102</v>
      </c>
      <c r="K14" s="34" t="s">
        <v>102</v>
      </c>
      <c r="L14" s="1" t="s">
        <v>105</v>
      </c>
      <c r="M14" s="1"/>
      <c r="N14" s="1"/>
      <c r="O14" s="1"/>
      <c r="P14" s="1"/>
      <c r="Q14" s="1" t="s">
        <v>113</v>
      </c>
    </row>
    <row r="15" spans="1:17" s="24" customFormat="1" x14ac:dyDescent="0.25">
      <c r="A15" s="25">
        <v>10</v>
      </c>
      <c r="B15" s="44" t="s">
        <v>73</v>
      </c>
      <c r="C15" s="46" t="s">
        <v>117</v>
      </c>
      <c r="D15" s="46" t="s">
        <v>112</v>
      </c>
      <c r="E15" s="46" t="s">
        <v>160</v>
      </c>
      <c r="F15" s="46" t="s">
        <v>168</v>
      </c>
      <c r="G15" s="46" t="s">
        <v>200</v>
      </c>
      <c r="H15" s="46" t="s">
        <v>244</v>
      </c>
      <c r="I15" s="47">
        <v>100</v>
      </c>
      <c r="J15" s="48" t="s">
        <v>102</v>
      </c>
      <c r="K15" s="49">
        <v>100</v>
      </c>
      <c r="L15" s="23" t="s">
        <v>105</v>
      </c>
      <c r="M15" s="23"/>
      <c r="N15" s="23"/>
      <c r="O15" s="23"/>
      <c r="P15" s="23"/>
      <c r="Q15" s="23"/>
    </row>
    <row r="16" spans="1:17" s="24" customFormat="1" x14ac:dyDescent="0.25">
      <c r="A16" s="25">
        <v>11</v>
      </c>
      <c r="B16" s="44" t="s">
        <v>19</v>
      </c>
      <c r="C16" s="46" t="s">
        <v>106</v>
      </c>
      <c r="D16" s="46" t="s">
        <v>118</v>
      </c>
      <c r="E16" s="46" t="s">
        <v>165</v>
      </c>
      <c r="F16" s="46" t="s">
        <v>169</v>
      </c>
      <c r="G16" s="46" t="s">
        <v>207</v>
      </c>
      <c r="H16" s="46" t="s">
        <v>247</v>
      </c>
      <c r="I16" s="47" t="s">
        <v>102</v>
      </c>
      <c r="J16" s="48" t="s">
        <v>102</v>
      </c>
      <c r="K16" s="49">
        <v>100</v>
      </c>
      <c r="L16" s="23" t="s">
        <v>105</v>
      </c>
      <c r="M16" s="23"/>
      <c r="N16" s="23"/>
      <c r="O16" s="23"/>
      <c r="P16" s="23"/>
      <c r="Q16" s="23"/>
    </row>
    <row r="17" spans="1:17" s="24" customFormat="1" x14ac:dyDescent="0.25">
      <c r="A17" s="25">
        <v>12</v>
      </c>
      <c r="B17" s="44" t="s">
        <v>20</v>
      </c>
      <c r="C17" s="46" t="s">
        <v>109</v>
      </c>
      <c r="D17" s="46" t="s">
        <v>118</v>
      </c>
      <c r="E17" s="46" t="s">
        <v>166</v>
      </c>
      <c r="F17" s="46" t="s">
        <v>170</v>
      </c>
      <c r="G17" s="46" t="s">
        <v>215</v>
      </c>
      <c r="H17" s="46" t="s">
        <v>247</v>
      </c>
      <c r="I17" s="47">
        <v>100</v>
      </c>
      <c r="J17" s="48" t="s">
        <v>102</v>
      </c>
      <c r="K17" s="49">
        <v>100</v>
      </c>
      <c r="L17" s="23" t="s">
        <v>105</v>
      </c>
      <c r="M17" s="23"/>
      <c r="N17" s="23"/>
      <c r="O17" s="23"/>
      <c r="P17" s="23"/>
      <c r="Q17" s="23"/>
    </row>
    <row r="18" spans="1:17" s="24" customFormat="1" x14ac:dyDescent="0.25">
      <c r="A18" s="25">
        <v>13</v>
      </c>
      <c r="B18" s="44" t="s">
        <v>74</v>
      </c>
      <c r="C18" s="46" t="s">
        <v>119</v>
      </c>
      <c r="D18" s="46" t="s">
        <v>120</v>
      </c>
      <c r="E18" s="46" t="s">
        <v>152</v>
      </c>
      <c r="F18" s="46" t="s">
        <v>171</v>
      </c>
      <c r="G18" s="46" t="s">
        <v>206</v>
      </c>
      <c r="H18" s="46" t="s">
        <v>248</v>
      </c>
      <c r="I18" s="47">
        <v>100</v>
      </c>
      <c r="J18" s="47">
        <v>100</v>
      </c>
      <c r="K18" s="49">
        <v>100</v>
      </c>
      <c r="L18" s="23" t="s">
        <v>105</v>
      </c>
      <c r="M18" s="23"/>
      <c r="N18" s="23"/>
      <c r="O18" s="23"/>
      <c r="P18" s="23"/>
      <c r="Q18" s="23"/>
    </row>
    <row r="19" spans="1:17" s="24" customFormat="1" x14ac:dyDescent="0.25">
      <c r="A19" s="39">
        <v>14</v>
      </c>
      <c r="B19" s="44" t="s">
        <v>22</v>
      </c>
      <c r="C19" s="46" t="s">
        <v>121</v>
      </c>
      <c r="D19" s="46" t="s">
        <v>122</v>
      </c>
      <c r="E19" s="46" t="s">
        <v>163</v>
      </c>
      <c r="F19" s="46" t="s">
        <v>168</v>
      </c>
      <c r="G19" s="46" t="s">
        <v>210</v>
      </c>
      <c r="H19" s="46" t="s">
        <v>249</v>
      </c>
      <c r="I19" s="45">
        <v>100</v>
      </c>
      <c r="J19" s="48" t="s">
        <v>102</v>
      </c>
      <c r="K19" s="50">
        <v>100</v>
      </c>
      <c r="L19" s="42" t="s">
        <v>105</v>
      </c>
      <c r="M19" s="42"/>
      <c r="N19" s="42"/>
      <c r="O19" s="42"/>
      <c r="P19" s="42"/>
      <c r="Q19" s="42"/>
    </row>
    <row r="20" spans="1:17" s="24" customFormat="1" x14ac:dyDescent="0.25">
      <c r="A20" s="25">
        <v>15</v>
      </c>
      <c r="B20" s="44" t="s">
        <v>85</v>
      </c>
      <c r="C20" s="46" t="s">
        <v>117</v>
      </c>
      <c r="D20" s="46" t="s">
        <v>110</v>
      </c>
      <c r="E20" s="46" t="s">
        <v>158</v>
      </c>
      <c r="F20" s="46" t="s">
        <v>169</v>
      </c>
      <c r="G20" s="46" t="s">
        <v>216</v>
      </c>
      <c r="H20" s="46" t="s">
        <v>243</v>
      </c>
      <c r="I20" s="47">
        <v>100</v>
      </c>
      <c r="J20" s="47">
        <v>100</v>
      </c>
      <c r="K20" s="49">
        <v>100</v>
      </c>
      <c r="L20" s="40" t="s">
        <v>105</v>
      </c>
      <c r="M20" s="23"/>
      <c r="N20" s="23"/>
      <c r="O20" s="23"/>
      <c r="P20" s="23"/>
      <c r="Q20" s="23"/>
    </row>
    <row r="21" spans="1:17" s="24" customFormat="1" x14ac:dyDescent="0.25">
      <c r="A21" s="25">
        <f>A20+1</f>
        <v>16</v>
      </c>
      <c r="B21" s="44" t="s">
        <v>75</v>
      </c>
      <c r="C21" s="46" t="s">
        <v>123</v>
      </c>
      <c r="D21" s="46" t="s">
        <v>101</v>
      </c>
      <c r="E21" s="51" t="s">
        <v>124</v>
      </c>
      <c r="F21" s="51" t="s">
        <v>177</v>
      </c>
      <c r="G21" s="51" t="s">
        <v>198</v>
      </c>
      <c r="H21" s="46" t="s">
        <v>240</v>
      </c>
      <c r="I21" s="47" t="s">
        <v>102</v>
      </c>
      <c r="J21" s="47" t="s">
        <v>102</v>
      </c>
      <c r="K21" s="49" t="s">
        <v>102</v>
      </c>
      <c r="L21" s="40"/>
      <c r="M21" s="23"/>
      <c r="N21" s="23"/>
      <c r="O21" s="23"/>
      <c r="P21" s="23"/>
      <c r="Q21" s="23"/>
    </row>
    <row r="22" spans="1:17" s="24" customFormat="1" x14ac:dyDescent="0.25">
      <c r="A22" s="25">
        <v>17</v>
      </c>
      <c r="B22" s="44" t="s">
        <v>25</v>
      </c>
      <c r="C22" s="46"/>
      <c r="D22" s="46" t="s">
        <v>112</v>
      </c>
      <c r="E22" s="46" t="s">
        <v>155</v>
      </c>
      <c r="F22" s="46" t="s">
        <v>170</v>
      </c>
      <c r="G22" s="46" t="s">
        <v>211</v>
      </c>
      <c r="H22" s="46" t="s">
        <v>244</v>
      </c>
      <c r="I22" s="45" t="s">
        <v>102</v>
      </c>
      <c r="J22" s="48" t="s">
        <v>102</v>
      </c>
      <c r="K22" s="49" t="s">
        <v>102</v>
      </c>
      <c r="L22" s="40"/>
      <c r="M22" s="23"/>
      <c r="N22" s="23"/>
      <c r="O22" s="23"/>
      <c r="P22" s="23"/>
      <c r="Q22" s="23"/>
    </row>
    <row r="23" spans="1:17" s="24" customFormat="1" x14ac:dyDescent="0.25">
      <c r="A23" s="25">
        <v>18</v>
      </c>
      <c r="B23" s="44" t="s">
        <v>86</v>
      </c>
      <c r="C23" s="46" t="s">
        <v>125</v>
      </c>
      <c r="D23" s="46" t="s">
        <v>110</v>
      </c>
      <c r="E23" s="46" t="s">
        <v>152</v>
      </c>
      <c r="F23" s="46" t="s">
        <v>171</v>
      </c>
      <c r="G23" s="46" t="s">
        <v>207</v>
      </c>
      <c r="H23" s="46" t="s">
        <v>243</v>
      </c>
      <c r="I23" s="47">
        <v>100</v>
      </c>
      <c r="J23" s="47" t="s">
        <v>102</v>
      </c>
      <c r="K23" s="49">
        <v>100</v>
      </c>
      <c r="L23" s="23" t="s">
        <v>105</v>
      </c>
      <c r="M23" s="23"/>
      <c r="N23" s="23"/>
      <c r="O23" s="23"/>
      <c r="P23" s="23"/>
      <c r="Q23" s="23"/>
    </row>
    <row r="24" spans="1:17" s="24" customFormat="1" x14ac:dyDescent="0.25">
      <c r="A24" s="25">
        <v>19</v>
      </c>
      <c r="B24" s="44" t="s">
        <v>83</v>
      </c>
      <c r="C24" s="46" t="s">
        <v>126</v>
      </c>
      <c r="D24" s="46" t="s">
        <v>110</v>
      </c>
      <c r="E24" s="46" t="s">
        <v>154</v>
      </c>
      <c r="F24" s="46" t="s">
        <v>174</v>
      </c>
      <c r="G24" s="46" t="s">
        <v>212</v>
      </c>
      <c r="H24" s="46" t="s">
        <v>243</v>
      </c>
      <c r="I24" s="47">
        <v>100</v>
      </c>
      <c r="J24" s="48" t="s">
        <v>102</v>
      </c>
      <c r="K24" s="49">
        <v>100</v>
      </c>
      <c r="L24" s="23"/>
      <c r="M24" s="23"/>
      <c r="N24" s="23"/>
      <c r="O24" s="23"/>
      <c r="P24" s="23"/>
      <c r="Q24" s="23"/>
    </row>
    <row r="25" spans="1:17" s="24" customFormat="1" x14ac:dyDescent="0.25">
      <c r="A25" s="25">
        <v>20</v>
      </c>
      <c r="B25" s="44" t="s">
        <v>87</v>
      </c>
      <c r="C25" s="46" t="s">
        <v>111</v>
      </c>
      <c r="D25" s="46" t="s">
        <v>127</v>
      </c>
      <c r="E25" s="52" t="s">
        <v>150</v>
      </c>
      <c r="F25" s="46" t="s">
        <v>168</v>
      </c>
      <c r="G25" s="46" t="s">
        <v>202</v>
      </c>
      <c r="H25" s="46" t="s">
        <v>250</v>
      </c>
      <c r="I25" s="47">
        <v>100</v>
      </c>
      <c r="J25" s="47">
        <v>100</v>
      </c>
      <c r="K25" s="49">
        <v>100</v>
      </c>
      <c r="L25" s="23" t="s">
        <v>105</v>
      </c>
      <c r="M25" s="23"/>
      <c r="N25" s="23"/>
      <c r="O25" s="23"/>
      <c r="P25" s="23"/>
      <c r="Q25" s="23"/>
    </row>
    <row r="26" spans="1:17" s="24" customFormat="1" x14ac:dyDescent="0.25">
      <c r="A26" s="25">
        <v>21</v>
      </c>
      <c r="B26" s="44" t="s">
        <v>27</v>
      </c>
      <c r="C26" s="46" t="s">
        <v>121</v>
      </c>
      <c r="D26" s="46" t="s">
        <v>110</v>
      </c>
      <c r="E26" s="46" t="s">
        <v>157</v>
      </c>
      <c r="F26" s="46" t="s">
        <v>169</v>
      </c>
      <c r="G26" s="46" t="s">
        <v>203</v>
      </c>
      <c r="H26" s="46" t="s">
        <v>243</v>
      </c>
      <c r="I26" s="47">
        <v>100</v>
      </c>
      <c r="J26" s="47">
        <v>100</v>
      </c>
      <c r="K26" s="49">
        <v>100</v>
      </c>
      <c r="L26" s="23"/>
      <c r="M26" s="23"/>
      <c r="N26" s="23"/>
      <c r="O26" s="23"/>
      <c r="P26" s="23"/>
      <c r="Q26" s="23"/>
    </row>
    <row r="27" spans="1:17" s="24" customFormat="1" x14ac:dyDescent="0.25">
      <c r="A27" s="25">
        <v>22</v>
      </c>
      <c r="B27" s="44" t="s">
        <v>88</v>
      </c>
      <c r="C27" s="46" t="s">
        <v>121</v>
      </c>
      <c r="D27" s="46" t="s">
        <v>116</v>
      </c>
      <c r="E27" s="46" t="s">
        <v>156</v>
      </c>
      <c r="F27" s="46" t="s">
        <v>172</v>
      </c>
      <c r="G27" s="46" t="s">
        <v>205</v>
      </c>
      <c r="H27" s="46" t="s">
        <v>246</v>
      </c>
      <c r="I27" s="47">
        <v>100</v>
      </c>
      <c r="J27" s="47">
        <v>100</v>
      </c>
      <c r="K27" s="49">
        <v>100</v>
      </c>
      <c r="L27" s="23" t="s">
        <v>105</v>
      </c>
      <c r="M27" s="23"/>
      <c r="N27" s="23"/>
      <c r="O27" s="23"/>
      <c r="P27" s="23"/>
      <c r="Q27" s="23"/>
    </row>
    <row r="28" spans="1:17" s="24" customFormat="1" x14ac:dyDescent="0.25">
      <c r="A28" s="25">
        <v>23</v>
      </c>
      <c r="B28" s="44" t="s">
        <v>89</v>
      </c>
      <c r="C28" s="46" t="s">
        <v>111</v>
      </c>
      <c r="D28" s="46" t="s">
        <v>116</v>
      </c>
      <c r="E28" s="46" t="s">
        <v>152</v>
      </c>
      <c r="F28" s="46" t="s">
        <v>171</v>
      </c>
      <c r="G28" s="46" t="s">
        <v>206</v>
      </c>
      <c r="H28" s="46" t="s">
        <v>246</v>
      </c>
      <c r="I28" s="47">
        <v>100</v>
      </c>
      <c r="J28" s="47">
        <v>100</v>
      </c>
      <c r="K28" s="49">
        <v>100</v>
      </c>
      <c r="L28" s="23"/>
      <c r="M28" s="23"/>
      <c r="N28" s="23"/>
      <c r="O28" s="23"/>
      <c r="P28" s="23"/>
      <c r="Q28" s="23"/>
    </row>
    <row r="29" spans="1:17" s="24" customFormat="1" x14ac:dyDescent="0.25">
      <c r="A29" s="25">
        <v>24</v>
      </c>
      <c r="B29" s="44" t="s">
        <v>59</v>
      </c>
      <c r="C29" s="46" t="s">
        <v>109</v>
      </c>
      <c r="D29" s="46" t="s">
        <v>128</v>
      </c>
      <c r="E29" s="46" t="s">
        <v>153</v>
      </c>
      <c r="F29" s="46" t="s">
        <v>173</v>
      </c>
      <c r="G29" s="46" t="s">
        <v>213</v>
      </c>
      <c r="H29" s="46" t="s">
        <v>251</v>
      </c>
      <c r="I29" s="47">
        <v>100</v>
      </c>
      <c r="J29" s="48" t="s">
        <v>102</v>
      </c>
      <c r="K29" s="49">
        <v>100</v>
      </c>
      <c r="L29" s="40" t="s">
        <v>105</v>
      </c>
      <c r="M29" s="23"/>
      <c r="N29" s="23"/>
      <c r="O29" s="23"/>
      <c r="P29" s="23"/>
      <c r="Q29" s="23"/>
    </row>
    <row r="30" spans="1:17" s="24" customFormat="1" x14ac:dyDescent="0.25">
      <c r="A30" s="25">
        <v>25</v>
      </c>
      <c r="B30" s="44" t="s">
        <v>129</v>
      </c>
      <c r="C30" s="46" t="s">
        <v>111</v>
      </c>
      <c r="D30" s="46" t="s">
        <v>128</v>
      </c>
      <c r="E30" s="46" t="s">
        <v>151</v>
      </c>
      <c r="F30" s="46" t="s">
        <v>168</v>
      </c>
      <c r="G30" s="46" t="s">
        <v>201</v>
      </c>
      <c r="H30" s="46" t="s">
        <v>251</v>
      </c>
      <c r="I30" s="47" t="s">
        <v>102</v>
      </c>
      <c r="J30" s="47">
        <v>100</v>
      </c>
      <c r="K30" s="49" t="s">
        <v>102</v>
      </c>
      <c r="L30" s="23" t="s">
        <v>105</v>
      </c>
      <c r="M30" s="23"/>
      <c r="N30" s="23"/>
      <c r="O30" s="23"/>
      <c r="P30" s="23"/>
      <c r="Q30" s="23"/>
    </row>
    <row r="31" spans="1:17" s="24" customFormat="1" x14ac:dyDescent="0.25">
      <c r="A31" s="25">
        <v>26</v>
      </c>
      <c r="B31" s="44" t="s">
        <v>130</v>
      </c>
      <c r="C31" s="46" t="s">
        <v>109</v>
      </c>
      <c r="D31" s="46" t="s">
        <v>110</v>
      </c>
      <c r="E31" s="46" t="s">
        <v>154</v>
      </c>
      <c r="F31" s="46" t="s">
        <v>169</v>
      </c>
      <c r="G31" s="46" t="s">
        <v>182</v>
      </c>
      <c r="H31" s="46" t="s">
        <v>243</v>
      </c>
      <c r="I31" s="47">
        <v>100</v>
      </c>
      <c r="J31" s="47" t="s">
        <v>102</v>
      </c>
      <c r="K31" s="49">
        <v>100</v>
      </c>
      <c r="L31" s="23" t="s">
        <v>105</v>
      </c>
      <c r="M31" s="23"/>
      <c r="N31" s="23"/>
      <c r="O31" s="23"/>
      <c r="P31" s="23"/>
      <c r="Q31" s="23"/>
    </row>
    <row r="32" spans="1:17" s="24" customFormat="1" ht="15.75" thickBot="1" x14ac:dyDescent="0.3">
      <c r="A32" s="53">
        <v>27</v>
      </c>
      <c r="B32" s="17" t="s">
        <v>90</v>
      </c>
      <c r="C32" s="46" t="s">
        <v>131</v>
      </c>
      <c r="D32" s="46" t="s">
        <v>108</v>
      </c>
      <c r="E32" s="51" t="s">
        <v>124</v>
      </c>
      <c r="F32" s="51" t="s">
        <v>176</v>
      </c>
      <c r="G32" s="51" t="s">
        <v>203</v>
      </c>
      <c r="H32" s="46" t="s">
        <v>242</v>
      </c>
      <c r="I32" s="47" t="s">
        <v>102</v>
      </c>
      <c r="J32" s="54" t="s">
        <v>102</v>
      </c>
      <c r="K32" s="55" t="s">
        <v>102</v>
      </c>
      <c r="L32" s="23"/>
      <c r="M32" s="23"/>
      <c r="N32" s="23"/>
      <c r="O32" s="23"/>
      <c r="P32" s="23"/>
      <c r="Q32" s="23"/>
    </row>
    <row r="33" spans="1:17" s="24" customFormat="1" x14ac:dyDescent="0.25">
      <c r="A33" s="23"/>
      <c r="B33" s="18"/>
      <c r="C33" s="56"/>
      <c r="D33" s="56"/>
      <c r="E33" s="56"/>
      <c r="F33" s="56"/>
      <c r="G33" s="56"/>
      <c r="H33" s="56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x14ac:dyDescent="0.25">
      <c r="A34" s="23"/>
      <c r="B34" s="23"/>
      <c r="C34" s="56"/>
      <c r="D34" s="56"/>
      <c r="E34" s="56"/>
      <c r="F34" s="56"/>
      <c r="G34" s="56"/>
      <c r="H34" s="56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1"/>
      <c r="B35" s="19"/>
      <c r="C35" s="12"/>
      <c r="D35" s="12"/>
      <c r="E35" s="12"/>
      <c r="F35" s="12"/>
      <c r="G35" s="12"/>
      <c r="H35" s="12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9"/>
      <c r="C36" s="12"/>
      <c r="D36" s="12"/>
      <c r="E36" s="12"/>
      <c r="F36" s="12"/>
      <c r="G36" s="12"/>
      <c r="H36" s="12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2"/>
      <c r="D37" s="12"/>
      <c r="E37" s="12"/>
      <c r="F37" s="12"/>
      <c r="G37" s="12"/>
      <c r="H37" s="12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2"/>
      <c r="D38" s="12"/>
      <c r="E38" s="12"/>
      <c r="F38" s="12"/>
      <c r="G38" s="12"/>
      <c r="H38" s="12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2"/>
      <c r="D39" s="12"/>
      <c r="E39" s="12"/>
      <c r="F39" s="12"/>
      <c r="G39" s="12"/>
      <c r="H39" s="12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2"/>
      <c r="D41" s="12"/>
      <c r="E41" s="12"/>
      <c r="F41" s="12"/>
      <c r="G41" s="12"/>
      <c r="H41" s="12"/>
      <c r="I41" s="1"/>
      <c r="J41" s="1"/>
      <c r="K41" s="1"/>
      <c r="L41" s="1"/>
      <c r="M41" s="1"/>
      <c r="N41" s="1"/>
      <c r="O41" s="1"/>
      <c r="P41" s="1"/>
      <c r="Q41" s="1"/>
    </row>
  </sheetData>
  <mergeCells count="2">
    <mergeCell ref="A2:K2"/>
    <mergeCell ref="A1:K1"/>
  </mergeCells>
  <pageMargins left="0.7" right="0.7" top="0.75" bottom="0.75" header="0.3" footer="0.3"/>
  <pageSetup scale="95" orientation="landscape" horizontalDpi="0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defaultRowHeight="15" x14ac:dyDescent="0.25"/>
  <cols>
    <col min="1" max="1" width="28.140625" bestFit="1" customWidth="1"/>
    <col min="2" max="2" width="4.85546875" customWidth="1"/>
    <col min="3" max="3" width="8.7109375" customWidth="1"/>
    <col min="4" max="4" width="5.42578125" customWidth="1"/>
    <col min="5" max="5" width="9.7109375" customWidth="1"/>
    <col min="6" max="6" width="6.140625" customWidth="1"/>
    <col min="7" max="7" width="8.28515625" customWidth="1"/>
    <col min="8" max="8" width="4.85546875" customWidth="1"/>
    <col min="9" max="9" width="8.140625" customWidth="1"/>
    <col min="10" max="10" width="5.140625" customWidth="1"/>
    <col min="11" max="11" width="6.85546875" customWidth="1"/>
    <col min="12" max="12" width="4.42578125" customWidth="1"/>
    <col min="13" max="13" width="8.28515625" customWidth="1"/>
    <col min="14" max="14" width="5.85546875" customWidth="1"/>
    <col min="15" max="15" width="8.42578125" customWidth="1"/>
    <col min="16" max="16" width="4.85546875" customWidth="1"/>
    <col min="17" max="17" width="9.85546875" customWidth="1"/>
    <col min="18" max="18" width="5.28515625" customWidth="1"/>
    <col min="19" max="19" width="8.42578125" customWidth="1"/>
  </cols>
  <sheetData>
    <row r="1" spans="1:19" ht="15.75" thickBot="1" x14ac:dyDescent="0.3">
      <c r="A1" s="36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5">
      <c r="A2" s="256" t="s">
        <v>185</v>
      </c>
      <c r="B2" s="252" t="s">
        <v>192</v>
      </c>
      <c r="C2" s="253"/>
      <c r="D2" s="253"/>
      <c r="E2" s="254"/>
      <c r="F2" s="252" t="s">
        <v>195</v>
      </c>
      <c r="G2" s="253"/>
      <c r="H2" s="253"/>
      <c r="I2" s="254"/>
      <c r="J2" s="252" t="s">
        <v>196</v>
      </c>
      <c r="K2" s="253"/>
      <c r="L2" s="253"/>
      <c r="M2" s="254"/>
      <c r="N2" s="252" t="s">
        <v>197</v>
      </c>
      <c r="O2" s="253"/>
      <c r="P2" s="253"/>
      <c r="Q2" s="253"/>
      <c r="R2" s="253"/>
      <c r="S2" s="254"/>
    </row>
    <row r="3" spans="1:19" ht="33.75" customHeight="1" x14ac:dyDescent="0.25">
      <c r="A3" s="256"/>
      <c r="B3" s="255" t="s">
        <v>193</v>
      </c>
      <c r="C3" s="250"/>
      <c r="D3" s="250" t="s">
        <v>194</v>
      </c>
      <c r="E3" s="251"/>
      <c r="F3" s="255" t="s">
        <v>193</v>
      </c>
      <c r="G3" s="250"/>
      <c r="H3" s="250" t="s">
        <v>194</v>
      </c>
      <c r="I3" s="251"/>
      <c r="J3" s="255" t="s">
        <v>193</v>
      </c>
      <c r="K3" s="250"/>
      <c r="L3" s="250" t="s">
        <v>194</v>
      </c>
      <c r="M3" s="251"/>
      <c r="N3" s="255" t="s">
        <v>193</v>
      </c>
      <c r="O3" s="250"/>
      <c r="P3" s="250" t="s">
        <v>194</v>
      </c>
      <c r="Q3" s="250"/>
      <c r="R3" s="250" t="s">
        <v>91</v>
      </c>
      <c r="S3" s="251"/>
    </row>
    <row r="4" spans="1:19" ht="39" x14ac:dyDescent="0.25">
      <c r="A4" s="256"/>
      <c r="B4" s="62" t="s">
        <v>132</v>
      </c>
      <c r="C4" s="63" t="s">
        <v>45</v>
      </c>
      <c r="D4" s="63" t="s">
        <v>132</v>
      </c>
      <c r="E4" s="64" t="s">
        <v>45</v>
      </c>
      <c r="F4" s="62" t="s">
        <v>132</v>
      </c>
      <c r="G4" s="63" t="s">
        <v>45</v>
      </c>
      <c r="H4" s="63" t="s">
        <v>132</v>
      </c>
      <c r="I4" s="64" t="s">
        <v>45</v>
      </c>
      <c r="J4" s="62" t="s">
        <v>132</v>
      </c>
      <c r="K4" s="63" t="s">
        <v>45</v>
      </c>
      <c r="L4" s="63" t="s">
        <v>132</v>
      </c>
      <c r="M4" s="64" t="s">
        <v>45</v>
      </c>
      <c r="N4" s="62" t="s">
        <v>132</v>
      </c>
      <c r="O4" s="63" t="s">
        <v>45</v>
      </c>
      <c r="P4" s="63" t="s">
        <v>132</v>
      </c>
      <c r="Q4" s="63" t="s">
        <v>45</v>
      </c>
      <c r="R4" s="65" t="s">
        <v>132</v>
      </c>
      <c r="S4" s="64" t="s">
        <v>45</v>
      </c>
    </row>
    <row r="5" spans="1:19" s="28" customFormat="1" ht="20.100000000000001" customHeight="1" x14ac:dyDescent="0.25">
      <c r="A5" s="37" t="s">
        <v>9</v>
      </c>
      <c r="B5" s="57">
        <v>20</v>
      </c>
      <c r="C5" s="80">
        <v>15251</v>
      </c>
      <c r="D5" s="80">
        <v>25</v>
      </c>
      <c r="E5" s="81">
        <v>20166</v>
      </c>
      <c r="F5" s="57">
        <v>15</v>
      </c>
      <c r="G5" s="80">
        <v>241568</v>
      </c>
      <c r="H5" s="80">
        <v>20</v>
      </c>
      <c r="I5" s="82">
        <v>302418</v>
      </c>
      <c r="J5" s="57">
        <v>7</v>
      </c>
      <c r="K5" s="80">
        <v>351246</v>
      </c>
      <c r="L5" s="80">
        <v>11</v>
      </c>
      <c r="M5" s="82">
        <v>442051</v>
      </c>
      <c r="N5" s="57">
        <f>SUM(B5,F5,J5)</f>
        <v>42</v>
      </c>
      <c r="O5" s="80">
        <f>SUM(C5,G5,K5)</f>
        <v>608065</v>
      </c>
      <c r="P5" s="80">
        <f>SUM(D5,H5,L5)</f>
        <v>56</v>
      </c>
      <c r="Q5" s="58">
        <f t="shared" ref="Q5:Q33" si="0">SUM(E5,I5,M5)</f>
        <v>764635</v>
      </c>
      <c r="R5" s="58">
        <f t="shared" ref="R5:S8" si="1">SUM(N5,P5)</f>
        <v>98</v>
      </c>
      <c r="S5" s="59">
        <f t="shared" si="1"/>
        <v>1372700</v>
      </c>
    </row>
    <row r="6" spans="1:19" s="24" customFormat="1" ht="20.100000000000001" customHeight="1" x14ac:dyDescent="0.25">
      <c r="A6" s="37" t="s">
        <v>10</v>
      </c>
      <c r="B6" s="60">
        <v>10</v>
      </c>
      <c r="C6" s="58">
        <v>5561</v>
      </c>
      <c r="D6" s="58">
        <v>5</v>
      </c>
      <c r="E6" s="59">
        <v>5498</v>
      </c>
      <c r="F6" s="60">
        <v>6</v>
      </c>
      <c r="G6" s="58">
        <v>9846</v>
      </c>
      <c r="H6" s="58">
        <v>5</v>
      </c>
      <c r="I6" s="59">
        <v>12246</v>
      </c>
      <c r="J6" s="60">
        <v>3</v>
      </c>
      <c r="K6" s="58">
        <v>13525</v>
      </c>
      <c r="L6" s="58">
        <v>4</v>
      </c>
      <c r="M6" s="59">
        <v>14381</v>
      </c>
      <c r="N6" s="60">
        <f t="shared" ref="N6:N33" si="2">SUM(B6,F6,J6)</f>
        <v>19</v>
      </c>
      <c r="O6" s="58">
        <f t="shared" ref="O6:O33" si="3">SUM(C6,G6,K6)</f>
        <v>28932</v>
      </c>
      <c r="P6" s="58">
        <f t="shared" ref="P6:P33" si="4">SUM(D6,H6,L6)</f>
        <v>14</v>
      </c>
      <c r="Q6" s="58">
        <f t="shared" si="0"/>
        <v>32125</v>
      </c>
      <c r="R6" s="58">
        <f t="shared" si="1"/>
        <v>33</v>
      </c>
      <c r="S6" s="59">
        <f t="shared" si="1"/>
        <v>61057</v>
      </c>
    </row>
    <row r="7" spans="1:19" s="24" customFormat="1" ht="20.100000000000001" customHeight="1" x14ac:dyDescent="0.25">
      <c r="A7" s="37" t="s">
        <v>11</v>
      </c>
      <c r="B7" s="60">
        <v>10</v>
      </c>
      <c r="C7" s="58">
        <v>1100</v>
      </c>
      <c r="D7" s="58">
        <v>12</v>
      </c>
      <c r="E7" s="59">
        <v>2511</v>
      </c>
      <c r="F7" s="60">
        <v>10</v>
      </c>
      <c r="G7" s="58">
        <v>6500</v>
      </c>
      <c r="H7" s="58">
        <v>15</v>
      </c>
      <c r="I7" s="59">
        <v>8543</v>
      </c>
      <c r="J7" s="60">
        <v>5</v>
      </c>
      <c r="K7" s="58">
        <v>7800</v>
      </c>
      <c r="L7" s="58">
        <v>3</v>
      </c>
      <c r="M7" s="59">
        <v>7646</v>
      </c>
      <c r="N7" s="60">
        <f t="shared" si="2"/>
        <v>25</v>
      </c>
      <c r="O7" s="58">
        <f t="shared" si="3"/>
        <v>15400</v>
      </c>
      <c r="P7" s="58">
        <f t="shared" si="4"/>
        <v>30</v>
      </c>
      <c r="Q7" s="58">
        <f t="shared" si="0"/>
        <v>18700</v>
      </c>
      <c r="R7" s="58">
        <f t="shared" si="1"/>
        <v>55</v>
      </c>
      <c r="S7" s="59">
        <f t="shared" si="1"/>
        <v>34100</v>
      </c>
    </row>
    <row r="8" spans="1:19" s="24" customFormat="1" ht="20.100000000000001" customHeight="1" x14ac:dyDescent="0.25">
      <c r="A8" s="37" t="s">
        <v>12</v>
      </c>
      <c r="B8" s="60">
        <v>46</v>
      </c>
      <c r="C8" s="58">
        <v>20455</v>
      </c>
      <c r="D8" s="58">
        <v>48</v>
      </c>
      <c r="E8" s="59">
        <v>28958</v>
      </c>
      <c r="F8" s="60">
        <v>25</v>
      </c>
      <c r="G8" s="58">
        <v>201345</v>
      </c>
      <c r="H8" s="58">
        <v>22</v>
      </c>
      <c r="I8" s="59">
        <v>406582</v>
      </c>
      <c r="J8" s="60">
        <v>4</v>
      </c>
      <c r="K8" s="58">
        <v>301524</v>
      </c>
      <c r="L8" s="58">
        <v>8</v>
      </c>
      <c r="M8" s="59">
        <v>400836</v>
      </c>
      <c r="N8" s="60">
        <f t="shared" si="2"/>
        <v>75</v>
      </c>
      <c r="O8" s="58">
        <f t="shared" si="3"/>
        <v>523324</v>
      </c>
      <c r="P8" s="58">
        <f t="shared" si="4"/>
        <v>78</v>
      </c>
      <c r="Q8" s="58">
        <f t="shared" si="0"/>
        <v>836376</v>
      </c>
      <c r="R8" s="58">
        <f t="shared" si="1"/>
        <v>153</v>
      </c>
      <c r="S8" s="59">
        <f t="shared" si="1"/>
        <v>1359700</v>
      </c>
    </row>
    <row r="9" spans="1:19" s="24" customFormat="1" ht="20.100000000000001" customHeight="1" x14ac:dyDescent="0.25">
      <c r="A9" s="37" t="s">
        <v>13</v>
      </c>
      <c r="B9" s="60">
        <v>0</v>
      </c>
      <c r="C9" s="58">
        <v>0</v>
      </c>
      <c r="D9" s="58">
        <v>0</v>
      </c>
      <c r="E9" s="59">
        <v>0</v>
      </c>
      <c r="F9" s="60">
        <v>0</v>
      </c>
      <c r="G9" s="58">
        <v>0</v>
      </c>
      <c r="H9" s="58">
        <v>0</v>
      </c>
      <c r="I9" s="59">
        <v>0</v>
      </c>
      <c r="J9" s="60">
        <v>0</v>
      </c>
      <c r="K9" s="58">
        <v>0</v>
      </c>
      <c r="L9" s="58">
        <v>0</v>
      </c>
      <c r="M9" s="59">
        <v>0</v>
      </c>
      <c r="N9" s="60">
        <v>0</v>
      </c>
      <c r="O9" s="58">
        <f t="shared" si="3"/>
        <v>0</v>
      </c>
      <c r="P9" s="58">
        <f t="shared" si="4"/>
        <v>0</v>
      </c>
      <c r="Q9" s="58">
        <f t="shared" si="0"/>
        <v>0</v>
      </c>
      <c r="R9" s="58">
        <f t="shared" ref="R9:R33" si="5">SUM(N9,P9)</f>
        <v>0</v>
      </c>
      <c r="S9" s="59">
        <f t="shared" ref="S9:S33" si="6">SUM(O9,Q9)</f>
        <v>0</v>
      </c>
    </row>
    <row r="10" spans="1:19" s="24" customFormat="1" ht="20.100000000000001" customHeight="1" x14ac:dyDescent="0.25">
      <c r="A10" s="37" t="s">
        <v>14</v>
      </c>
      <c r="B10" s="60">
        <v>13</v>
      </c>
      <c r="C10" s="58">
        <v>4766</v>
      </c>
      <c r="D10" s="58">
        <v>45</v>
      </c>
      <c r="E10" s="59">
        <v>20500</v>
      </c>
      <c r="F10" s="60">
        <v>6</v>
      </c>
      <c r="G10" s="58">
        <v>12900</v>
      </c>
      <c r="H10" s="58">
        <v>22</v>
      </c>
      <c r="I10" s="59">
        <v>26900</v>
      </c>
      <c r="J10" s="60">
        <v>0</v>
      </c>
      <c r="K10" s="58">
        <v>0</v>
      </c>
      <c r="L10" s="58">
        <v>3</v>
      </c>
      <c r="M10" s="59">
        <v>20222</v>
      </c>
      <c r="N10" s="60">
        <f t="shared" si="2"/>
        <v>19</v>
      </c>
      <c r="O10" s="58">
        <f t="shared" si="3"/>
        <v>17666</v>
      </c>
      <c r="P10" s="58">
        <f t="shared" si="4"/>
        <v>70</v>
      </c>
      <c r="Q10" s="58">
        <f t="shared" si="0"/>
        <v>67622</v>
      </c>
      <c r="R10" s="58">
        <f t="shared" si="5"/>
        <v>89</v>
      </c>
      <c r="S10" s="59">
        <f t="shared" si="6"/>
        <v>85288</v>
      </c>
    </row>
    <row r="11" spans="1:19" s="24" customFormat="1" ht="20.100000000000001" customHeight="1" x14ac:dyDescent="0.25">
      <c r="A11" s="37" t="s">
        <v>15</v>
      </c>
      <c r="B11" s="60">
        <v>29</v>
      </c>
      <c r="C11" s="58">
        <v>36743</v>
      </c>
      <c r="D11" s="58">
        <v>38</v>
      </c>
      <c r="E11" s="59">
        <v>14743</v>
      </c>
      <c r="F11" s="60">
        <v>6</v>
      </c>
      <c r="G11" s="58">
        <v>32193</v>
      </c>
      <c r="H11" s="58">
        <v>3</v>
      </c>
      <c r="I11" s="59">
        <v>12482</v>
      </c>
      <c r="J11" s="60">
        <v>0</v>
      </c>
      <c r="K11" s="58">
        <v>0</v>
      </c>
      <c r="L11" s="58">
        <v>0</v>
      </c>
      <c r="M11" s="59">
        <v>0</v>
      </c>
      <c r="N11" s="60">
        <f t="shared" si="2"/>
        <v>35</v>
      </c>
      <c r="O11" s="58">
        <f t="shared" si="3"/>
        <v>68936</v>
      </c>
      <c r="P11" s="58">
        <f t="shared" si="4"/>
        <v>41</v>
      </c>
      <c r="Q11" s="58">
        <f t="shared" si="0"/>
        <v>27225</v>
      </c>
      <c r="R11" s="58">
        <f t="shared" si="5"/>
        <v>76</v>
      </c>
      <c r="S11" s="59">
        <f t="shared" si="6"/>
        <v>96161</v>
      </c>
    </row>
    <row r="12" spans="1:19" s="24" customFormat="1" ht="20.100000000000001" customHeight="1" x14ac:dyDescent="0.25">
      <c r="A12" s="37" t="s">
        <v>16</v>
      </c>
      <c r="B12" s="60">
        <v>0</v>
      </c>
      <c r="C12" s="58">
        <v>0</v>
      </c>
      <c r="D12" s="58">
        <v>0</v>
      </c>
      <c r="E12" s="59">
        <v>0</v>
      </c>
      <c r="F12" s="60">
        <v>16</v>
      </c>
      <c r="G12" s="58">
        <v>10100</v>
      </c>
      <c r="H12" s="58">
        <v>0</v>
      </c>
      <c r="I12" s="59">
        <v>0</v>
      </c>
      <c r="J12" s="60">
        <v>0</v>
      </c>
      <c r="K12" s="58">
        <v>0</v>
      </c>
      <c r="L12" s="58">
        <v>0</v>
      </c>
      <c r="M12" s="59">
        <v>0</v>
      </c>
      <c r="N12" s="60">
        <f t="shared" si="2"/>
        <v>16</v>
      </c>
      <c r="O12" s="58">
        <f t="shared" si="3"/>
        <v>10100</v>
      </c>
      <c r="P12" s="58">
        <f t="shared" si="4"/>
        <v>0</v>
      </c>
      <c r="Q12" s="58">
        <f t="shared" si="0"/>
        <v>0</v>
      </c>
      <c r="R12" s="58">
        <f t="shared" si="5"/>
        <v>16</v>
      </c>
      <c r="S12" s="59">
        <f t="shared" si="6"/>
        <v>10100</v>
      </c>
    </row>
    <row r="13" spans="1:19" s="24" customFormat="1" ht="20.100000000000001" customHeight="1" x14ac:dyDescent="0.25">
      <c r="A13" s="37" t="s">
        <v>17</v>
      </c>
      <c r="B13" s="60">
        <v>45</v>
      </c>
      <c r="C13" s="58">
        <v>12000</v>
      </c>
      <c r="D13" s="58">
        <v>46</v>
      </c>
      <c r="E13" s="59">
        <v>20047</v>
      </c>
      <c r="F13" s="60">
        <v>25</v>
      </c>
      <c r="G13" s="58">
        <v>108650</v>
      </c>
      <c r="H13" s="58">
        <v>22</v>
      </c>
      <c r="I13" s="59">
        <v>108900</v>
      </c>
      <c r="J13" s="60">
        <v>4</v>
      </c>
      <c r="K13" s="58">
        <v>6694</v>
      </c>
      <c r="L13" s="58">
        <v>0</v>
      </c>
      <c r="M13" s="59">
        <v>0</v>
      </c>
      <c r="N13" s="60">
        <f t="shared" si="2"/>
        <v>74</v>
      </c>
      <c r="O13" s="58">
        <f t="shared" si="3"/>
        <v>127344</v>
      </c>
      <c r="P13" s="58">
        <f t="shared" si="4"/>
        <v>68</v>
      </c>
      <c r="Q13" s="58">
        <f t="shared" si="0"/>
        <v>128947</v>
      </c>
      <c r="R13" s="58">
        <f t="shared" si="5"/>
        <v>142</v>
      </c>
      <c r="S13" s="59">
        <f t="shared" si="6"/>
        <v>256291</v>
      </c>
    </row>
    <row r="14" spans="1:19" s="24" customFormat="1" ht="20.100000000000001" customHeight="1" x14ac:dyDescent="0.25">
      <c r="A14" s="37" t="s">
        <v>18</v>
      </c>
      <c r="B14" s="60">
        <v>0</v>
      </c>
      <c r="C14" s="58">
        <v>0</v>
      </c>
      <c r="D14" s="58">
        <v>0</v>
      </c>
      <c r="E14" s="59">
        <v>0</v>
      </c>
      <c r="F14" s="60">
        <v>10</v>
      </c>
      <c r="G14" s="58">
        <v>23637</v>
      </c>
      <c r="H14" s="58">
        <v>2</v>
      </c>
      <c r="I14" s="59">
        <v>1650</v>
      </c>
      <c r="J14" s="60">
        <v>0</v>
      </c>
      <c r="K14" s="58">
        <v>0</v>
      </c>
      <c r="L14" s="58">
        <v>0</v>
      </c>
      <c r="M14" s="59">
        <v>0</v>
      </c>
      <c r="N14" s="60">
        <f t="shared" si="2"/>
        <v>10</v>
      </c>
      <c r="O14" s="58">
        <f t="shared" si="3"/>
        <v>23637</v>
      </c>
      <c r="P14" s="58">
        <f t="shared" si="4"/>
        <v>2</v>
      </c>
      <c r="Q14" s="58">
        <f t="shared" si="0"/>
        <v>1650</v>
      </c>
      <c r="R14" s="58">
        <f t="shared" si="5"/>
        <v>12</v>
      </c>
      <c r="S14" s="59">
        <f t="shared" si="6"/>
        <v>25287</v>
      </c>
    </row>
    <row r="15" spans="1:19" s="24" customFormat="1" ht="20.100000000000001" customHeight="1" x14ac:dyDescent="0.25">
      <c r="A15" s="37" t="s">
        <v>19</v>
      </c>
      <c r="B15" s="24">
        <v>0</v>
      </c>
      <c r="C15" s="58">
        <v>0</v>
      </c>
      <c r="D15" s="60">
        <v>4</v>
      </c>
      <c r="E15" s="58">
        <v>993</v>
      </c>
      <c r="F15" s="60"/>
      <c r="H15" s="60">
        <v>7</v>
      </c>
      <c r="I15" s="58">
        <v>3756</v>
      </c>
      <c r="J15" s="60">
        <v>0</v>
      </c>
      <c r="K15" s="58">
        <v>0</v>
      </c>
      <c r="L15" s="58">
        <v>0</v>
      </c>
      <c r="M15" s="59">
        <v>0</v>
      </c>
      <c r="N15" s="60">
        <f t="shared" si="2"/>
        <v>0</v>
      </c>
      <c r="O15" s="58">
        <f t="shared" si="3"/>
        <v>0</v>
      </c>
      <c r="P15" s="58">
        <f t="shared" si="4"/>
        <v>11</v>
      </c>
      <c r="Q15" s="58">
        <f t="shared" si="0"/>
        <v>4749</v>
      </c>
      <c r="R15" s="58">
        <f t="shared" si="5"/>
        <v>11</v>
      </c>
      <c r="S15" s="59">
        <f t="shared" si="6"/>
        <v>4749</v>
      </c>
    </row>
    <row r="16" spans="1:19" s="24" customFormat="1" ht="20.100000000000001" customHeight="1" x14ac:dyDescent="0.25">
      <c r="A16" s="37" t="s">
        <v>20</v>
      </c>
      <c r="B16" s="60">
        <v>71</v>
      </c>
      <c r="C16" s="58">
        <v>4535</v>
      </c>
      <c r="D16" s="58">
        <v>0</v>
      </c>
      <c r="E16" s="59">
        <v>0</v>
      </c>
      <c r="F16" s="60">
        <v>19</v>
      </c>
      <c r="G16" s="58">
        <v>50324</v>
      </c>
      <c r="H16" s="58">
        <v>0</v>
      </c>
      <c r="I16" s="59">
        <v>0</v>
      </c>
      <c r="J16" s="60">
        <v>0</v>
      </c>
      <c r="K16" s="58">
        <v>0</v>
      </c>
      <c r="L16" s="58">
        <v>0</v>
      </c>
      <c r="M16" s="59">
        <v>0</v>
      </c>
      <c r="N16" s="60">
        <f t="shared" si="2"/>
        <v>90</v>
      </c>
      <c r="O16" s="58">
        <f t="shared" si="3"/>
        <v>54859</v>
      </c>
      <c r="P16" s="58">
        <f t="shared" si="4"/>
        <v>0</v>
      </c>
      <c r="Q16" s="58">
        <f t="shared" si="0"/>
        <v>0</v>
      </c>
      <c r="R16" s="58">
        <f t="shared" si="5"/>
        <v>90</v>
      </c>
      <c r="S16" s="59">
        <f t="shared" si="6"/>
        <v>54859</v>
      </c>
    </row>
    <row r="17" spans="1:19" s="24" customFormat="1" ht="20.100000000000001" customHeight="1" x14ac:dyDescent="0.25">
      <c r="A17" s="37" t="s">
        <v>21</v>
      </c>
      <c r="B17" s="60">
        <v>16</v>
      </c>
      <c r="C17" s="58">
        <v>20187</v>
      </c>
      <c r="D17" s="58">
        <v>3</v>
      </c>
      <c r="E17" s="59">
        <v>2100</v>
      </c>
      <c r="F17" s="60">
        <v>3</v>
      </c>
      <c r="G17" s="58">
        <v>2894</v>
      </c>
      <c r="H17" s="58">
        <v>0</v>
      </c>
      <c r="I17" s="59">
        <v>0</v>
      </c>
      <c r="J17" s="60">
        <v>0</v>
      </c>
      <c r="K17" s="58">
        <v>0</v>
      </c>
      <c r="L17" s="58">
        <v>0</v>
      </c>
      <c r="M17" s="59">
        <v>0</v>
      </c>
      <c r="N17" s="60">
        <f t="shared" si="2"/>
        <v>19</v>
      </c>
      <c r="O17" s="58">
        <f t="shared" si="3"/>
        <v>23081</v>
      </c>
      <c r="P17" s="58">
        <f t="shared" si="4"/>
        <v>3</v>
      </c>
      <c r="Q17" s="58">
        <f t="shared" si="0"/>
        <v>2100</v>
      </c>
      <c r="R17" s="58">
        <f t="shared" si="5"/>
        <v>22</v>
      </c>
      <c r="S17" s="59">
        <f t="shared" si="6"/>
        <v>25181</v>
      </c>
    </row>
    <row r="18" spans="1:19" s="24" customFormat="1" ht="20.100000000000001" customHeight="1" x14ac:dyDescent="0.25">
      <c r="A18" s="37" t="s">
        <v>22</v>
      </c>
      <c r="B18" s="60">
        <v>24</v>
      </c>
      <c r="C18" s="58">
        <v>5630</v>
      </c>
      <c r="D18" s="58">
        <v>0</v>
      </c>
      <c r="E18" s="59">
        <v>0</v>
      </c>
      <c r="F18" s="83">
        <v>0</v>
      </c>
      <c r="G18" s="84">
        <v>0</v>
      </c>
      <c r="H18" s="58">
        <v>0</v>
      </c>
      <c r="I18" s="59">
        <v>0</v>
      </c>
      <c r="J18" s="60">
        <v>23</v>
      </c>
      <c r="K18" s="58">
        <v>12170</v>
      </c>
      <c r="L18" s="58">
        <v>0</v>
      </c>
      <c r="M18" s="59">
        <v>0</v>
      </c>
      <c r="N18" s="60">
        <f t="shared" si="2"/>
        <v>47</v>
      </c>
      <c r="O18" s="58">
        <f t="shared" si="3"/>
        <v>17800</v>
      </c>
      <c r="P18" s="58">
        <f t="shared" si="4"/>
        <v>0</v>
      </c>
      <c r="Q18" s="58">
        <f t="shared" si="0"/>
        <v>0</v>
      </c>
      <c r="R18" s="58">
        <f t="shared" si="5"/>
        <v>47</v>
      </c>
      <c r="S18" s="59">
        <f t="shared" si="6"/>
        <v>17800</v>
      </c>
    </row>
    <row r="19" spans="1:19" s="24" customFormat="1" ht="20.100000000000001" customHeight="1" x14ac:dyDescent="0.25">
      <c r="A19" s="37" t="s">
        <v>23</v>
      </c>
      <c r="B19" s="60">
        <v>0</v>
      </c>
      <c r="C19" s="58">
        <v>0</v>
      </c>
      <c r="D19" s="58">
        <v>0</v>
      </c>
      <c r="E19" s="59">
        <v>0</v>
      </c>
      <c r="F19" s="60">
        <v>0</v>
      </c>
      <c r="G19" s="58">
        <v>0</v>
      </c>
      <c r="H19" s="58">
        <v>0</v>
      </c>
      <c r="I19" s="59">
        <v>0</v>
      </c>
      <c r="J19" s="60">
        <v>0</v>
      </c>
      <c r="K19" s="58">
        <v>0</v>
      </c>
      <c r="L19" s="58">
        <v>0</v>
      </c>
      <c r="M19" s="59">
        <v>0</v>
      </c>
      <c r="N19" s="60">
        <f t="shared" si="2"/>
        <v>0</v>
      </c>
      <c r="O19" s="58">
        <f t="shared" si="3"/>
        <v>0</v>
      </c>
      <c r="P19" s="58">
        <f t="shared" si="4"/>
        <v>0</v>
      </c>
      <c r="Q19" s="58">
        <f t="shared" si="0"/>
        <v>0</v>
      </c>
      <c r="R19" s="58">
        <f t="shared" si="5"/>
        <v>0</v>
      </c>
      <c r="S19" s="59">
        <f t="shared" si="6"/>
        <v>0</v>
      </c>
    </row>
    <row r="20" spans="1:19" s="24" customFormat="1" ht="20.100000000000001" customHeight="1" x14ac:dyDescent="0.25">
      <c r="A20" s="37" t="s">
        <v>24</v>
      </c>
      <c r="B20" s="60">
        <v>1</v>
      </c>
      <c r="C20" s="58">
        <v>200</v>
      </c>
      <c r="D20" s="58">
        <v>11</v>
      </c>
      <c r="E20" s="59">
        <v>1850</v>
      </c>
      <c r="F20" s="60">
        <v>12</v>
      </c>
      <c r="G20" s="58">
        <v>2340</v>
      </c>
      <c r="H20" s="58">
        <v>0</v>
      </c>
      <c r="I20" s="59">
        <v>0</v>
      </c>
      <c r="J20" s="60">
        <v>7</v>
      </c>
      <c r="K20" s="58">
        <v>1030</v>
      </c>
      <c r="L20" s="58">
        <v>0</v>
      </c>
      <c r="M20" s="59">
        <v>0</v>
      </c>
      <c r="N20" s="60">
        <f t="shared" si="2"/>
        <v>20</v>
      </c>
      <c r="O20" s="58">
        <f t="shared" si="3"/>
        <v>3570</v>
      </c>
      <c r="P20" s="58">
        <f t="shared" si="4"/>
        <v>11</v>
      </c>
      <c r="Q20" s="58">
        <f t="shared" si="0"/>
        <v>1850</v>
      </c>
      <c r="R20" s="58">
        <f t="shared" si="5"/>
        <v>31</v>
      </c>
      <c r="S20" s="59">
        <f t="shared" si="6"/>
        <v>5420</v>
      </c>
    </row>
    <row r="21" spans="1:19" s="24" customFormat="1" ht="20.100000000000001" customHeight="1" x14ac:dyDescent="0.25">
      <c r="A21" s="37" t="s">
        <v>34</v>
      </c>
      <c r="B21" s="60">
        <v>12</v>
      </c>
      <c r="C21" s="58">
        <v>1943</v>
      </c>
      <c r="D21" s="58">
        <v>0</v>
      </c>
      <c r="E21" s="59">
        <v>0</v>
      </c>
      <c r="F21" s="60">
        <v>0</v>
      </c>
      <c r="G21" s="58">
        <v>0</v>
      </c>
      <c r="H21" s="58">
        <v>0</v>
      </c>
      <c r="I21" s="59">
        <v>0</v>
      </c>
      <c r="J21" s="60">
        <v>0</v>
      </c>
      <c r="K21" s="58">
        <v>0</v>
      </c>
      <c r="L21" s="58">
        <v>0</v>
      </c>
      <c r="M21" s="59">
        <v>0</v>
      </c>
      <c r="N21" s="60">
        <f t="shared" si="2"/>
        <v>12</v>
      </c>
      <c r="O21" s="58">
        <f t="shared" si="3"/>
        <v>1943</v>
      </c>
      <c r="P21" s="58">
        <f t="shared" si="4"/>
        <v>0</v>
      </c>
      <c r="Q21" s="58">
        <f t="shared" si="0"/>
        <v>0</v>
      </c>
      <c r="R21" s="58">
        <v>12</v>
      </c>
      <c r="S21" s="59">
        <v>1943</v>
      </c>
    </row>
    <row r="22" spans="1:19" s="28" customFormat="1" ht="20.100000000000001" customHeight="1" x14ac:dyDescent="0.25">
      <c r="A22" s="37" t="s">
        <v>35</v>
      </c>
      <c r="B22" s="57">
        <f>SUM(B6:B21)</f>
        <v>277</v>
      </c>
      <c r="C22" s="57">
        <f>SUM(C6:C21)</f>
        <v>113120</v>
      </c>
      <c r="D22" s="57">
        <f t="shared" ref="D22:M22" si="7">SUM(D6:D21)</f>
        <v>212</v>
      </c>
      <c r="E22" s="57">
        <f t="shared" si="7"/>
        <v>97200</v>
      </c>
      <c r="F22" s="57">
        <f t="shared" si="7"/>
        <v>138</v>
      </c>
      <c r="G22" s="57">
        <f t="shared" si="7"/>
        <v>460729</v>
      </c>
      <c r="H22" s="57">
        <f t="shared" si="7"/>
        <v>98</v>
      </c>
      <c r="I22" s="57">
        <f t="shared" si="7"/>
        <v>581059</v>
      </c>
      <c r="J22" s="57">
        <f t="shared" si="7"/>
        <v>46</v>
      </c>
      <c r="K22" s="57">
        <f t="shared" si="7"/>
        <v>342743</v>
      </c>
      <c r="L22" s="57">
        <f t="shared" si="7"/>
        <v>18</v>
      </c>
      <c r="M22" s="57">
        <f t="shared" si="7"/>
        <v>443085</v>
      </c>
      <c r="N22" s="57">
        <f t="shared" ref="N22:S22" si="8">SUM(N6:N21)</f>
        <v>461</v>
      </c>
      <c r="O22" s="57">
        <f t="shared" si="8"/>
        <v>916592</v>
      </c>
      <c r="P22" s="57">
        <f t="shared" si="8"/>
        <v>328</v>
      </c>
      <c r="Q22" s="57">
        <f t="shared" si="8"/>
        <v>1121344</v>
      </c>
      <c r="R22" s="57">
        <f t="shared" si="8"/>
        <v>789</v>
      </c>
      <c r="S22" s="57">
        <f t="shared" si="8"/>
        <v>2037936</v>
      </c>
    </row>
    <row r="23" spans="1:19" s="24" customFormat="1" ht="20.100000000000001" customHeight="1" x14ac:dyDescent="0.25">
      <c r="A23" s="37" t="s">
        <v>26</v>
      </c>
      <c r="B23" s="60">
        <v>17</v>
      </c>
      <c r="C23" s="58">
        <v>8957</v>
      </c>
      <c r="D23" s="58">
        <v>0</v>
      </c>
      <c r="E23" s="59">
        <v>0</v>
      </c>
      <c r="F23" s="60">
        <v>4</v>
      </c>
      <c r="G23" s="58">
        <v>8637</v>
      </c>
      <c r="H23" s="58">
        <v>0</v>
      </c>
      <c r="I23" s="59">
        <v>0</v>
      </c>
      <c r="J23" s="60">
        <v>0</v>
      </c>
      <c r="K23" s="58">
        <v>0</v>
      </c>
      <c r="L23" s="58">
        <v>0</v>
      </c>
      <c r="M23" s="59">
        <v>0</v>
      </c>
      <c r="N23" s="60">
        <f t="shared" si="2"/>
        <v>21</v>
      </c>
      <c r="O23" s="58">
        <f t="shared" si="3"/>
        <v>17594</v>
      </c>
      <c r="P23" s="58">
        <f t="shared" si="4"/>
        <v>0</v>
      </c>
      <c r="Q23" s="58">
        <f t="shared" si="0"/>
        <v>0</v>
      </c>
      <c r="R23" s="58">
        <f t="shared" si="5"/>
        <v>21</v>
      </c>
      <c r="S23" s="59">
        <f t="shared" si="6"/>
        <v>17594</v>
      </c>
    </row>
    <row r="24" spans="1:19" s="24" customFormat="1" ht="20.100000000000001" customHeight="1" x14ac:dyDescent="0.25">
      <c r="A24" s="85" t="s">
        <v>189</v>
      </c>
      <c r="B24" s="60">
        <v>0</v>
      </c>
      <c r="C24" s="58">
        <v>0</v>
      </c>
      <c r="D24" s="58">
        <v>0</v>
      </c>
      <c r="E24" s="59">
        <v>0</v>
      </c>
      <c r="F24" s="60">
        <v>0</v>
      </c>
      <c r="G24" s="58">
        <v>0</v>
      </c>
      <c r="H24" s="58">
        <v>11</v>
      </c>
      <c r="I24" s="59">
        <v>40831</v>
      </c>
      <c r="J24" s="60">
        <v>0</v>
      </c>
      <c r="K24" s="58">
        <v>0</v>
      </c>
      <c r="L24" s="58">
        <v>0</v>
      </c>
      <c r="M24" s="59">
        <v>0</v>
      </c>
      <c r="N24" s="60">
        <f t="shared" si="2"/>
        <v>0</v>
      </c>
      <c r="O24" s="58">
        <f t="shared" si="3"/>
        <v>0</v>
      </c>
      <c r="P24" s="58">
        <f t="shared" si="4"/>
        <v>11</v>
      </c>
      <c r="Q24" s="58">
        <f t="shared" si="0"/>
        <v>40831</v>
      </c>
      <c r="R24" s="30">
        <v>11</v>
      </c>
      <c r="S24" s="30">
        <v>40831</v>
      </c>
    </row>
    <row r="25" spans="1:19" s="28" customFormat="1" ht="20.100000000000001" customHeight="1" x14ac:dyDescent="0.25">
      <c r="A25" s="37" t="s">
        <v>35</v>
      </c>
      <c r="B25" s="57">
        <f>SUM(B23:B24)</f>
        <v>17</v>
      </c>
      <c r="C25" s="57">
        <f t="shared" ref="C25:S25" si="9">SUM(C23:C24)</f>
        <v>8957</v>
      </c>
      <c r="D25" s="57">
        <f t="shared" si="9"/>
        <v>0</v>
      </c>
      <c r="E25" s="57">
        <f t="shared" si="9"/>
        <v>0</v>
      </c>
      <c r="F25" s="57">
        <f t="shared" si="9"/>
        <v>4</v>
      </c>
      <c r="G25" s="57">
        <f t="shared" si="9"/>
        <v>8637</v>
      </c>
      <c r="H25" s="57">
        <f t="shared" si="9"/>
        <v>11</v>
      </c>
      <c r="I25" s="57">
        <f t="shared" si="9"/>
        <v>40831</v>
      </c>
      <c r="J25" s="57">
        <f t="shared" si="9"/>
        <v>0</v>
      </c>
      <c r="K25" s="57">
        <f t="shared" si="9"/>
        <v>0</v>
      </c>
      <c r="L25" s="57">
        <f t="shared" si="9"/>
        <v>0</v>
      </c>
      <c r="M25" s="57">
        <f t="shared" si="9"/>
        <v>0</v>
      </c>
      <c r="N25" s="57">
        <f t="shared" si="9"/>
        <v>21</v>
      </c>
      <c r="O25" s="57">
        <f t="shared" si="9"/>
        <v>17594</v>
      </c>
      <c r="P25" s="57">
        <f t="shared" si="9"/>
        <v>11</v>
      </c>
      <c r="Q25" s="57">
        <f t="shared" si="9"/>
        <v>40831</v>
      </c>
      <c r="R25" s="57">
        <f t="shared" si="9"/>
        <v>32</v>
      </c>
      <c r="S25" s="57">
        <f t="shared" si="9"/>
        <v>58425</v>
      </c>
    </row>
    <row r="26" spans="1:19" s="24" customFormat="1" ht="20.100000000000001" customHeight="1" x14ac:dyDescent="0.25">
      <c r="A26" s="37" t="s">
        <v>190</v>
      </c>
      <c r="B26" s="60">
        <v>54</v>
      </c>
      <c r="C26" s="58">
        <v>36458</v>
      </c>
      <c r="D26" s="58">
        <v>52</v>
      </c>
      <c r="E26" s="59">
        <v>59856</v>
      </c>
      <c r="F26" s="60">
        <v>33</v>
      </c>
      <c r="G26" s="58">
        <v>64586</v>
      </c>
      <c r="H26" s="58">
        <v>36</v>
      </c>
      <c r="I26" s="59">
        <v>52364</v>
      </c>
      <c r="J26" s="60">
        <v>11</v>
      </c>
      <c r="K26" s="58">
        <v>30535</v>
      </c>
      <c r="L26" s="58">
        <v>11</v>
      </c>
      <c r="M26" s="59">
        <v>36519</v>
      </c>
      <c r="N26" s="60">
        <f t="shared" si="2"/>
        <v>98</v>
      </c>
      <c r="O26" s="58">
        <f t="shared" si="3"/>
        <v>131579</v>
      </c>
      <c r="P26" s="58">
        <f t="shared" si="4"/>
        <v>99</v>
      </c>
      <c r="Q26" s="58">
        <f t="shared" si="0"/>
        <v>148739</v>
      </c>
      <c r="R26" s="58">
        <f t="shared" si="5"/>
        <v>197</v>
      </c>
      <c r="S26" s="59">
        <f t="shared" si="6"/>
        <v>280318</v>
      </c>
    </row>
    <row r="27" spans="1:19" s="24" customFormat="1" ht="20.100000000000001" customHeight="1" x14ac:dyDescent="0.25">
      <c r="A27" s="37" t="s">
        <v>27</v>
      </c>
      <c r="B27" s="60">
        <v>0</v>
      </c>
      <c r="C27" s="58">
        <v>0</v>
      </c>
      <c r="D27" s="58">
        <v>10</v>
      </c>
      <c r="E27" s="59">
        <v>13877</v>
      </c>
      <c r="F27" s="60">
        <v>1</v>
      </c>
      <c r="G27" s="58">
        <v>402</v>
      </c>
      <c r="H27" s="58">
        <v>7</v>
      </c>
      <c r="I27" s="59">
        <v>7801</v>
      </c>
      <c r="J27" s="60">
        <v>0</v>
      </c>
      <c r="K27" s="58">
        <v>0</v>
      </c>
      <c r="L27" s="58">
        <v>0</v>
      </c>
      <c r="M27" s="59">
        <v>0</v>
      </c>
      <c r="N27" s="60">
        <f t="shared" si="2"/>
        <v>1</v>
      </c>
      <c r="O27" s="58">
        <f t="shared" si="3"/>
        <v>402</v>
      </c>
      <c r="P27" s="58">
        <f t="shared" si="4"/>
        <v>17</v>
      </c>
      <c r="Q27" s="58">
        <f t="shared" si="0"/>
        <v>21678</v>
      </c>
      <c r="R27" s="58">
        <f t="shared" si="5"/>
        <v>18</v>
      </c>
      <c r="S27" s="59">
        <f t="shared" si="6"/>
        <v>22080</v>
      </c>
    </row>
    <row r="28" spans="1:19" s="24" customFormat="1" ht="20.100000000000001" customHeight="1" x14ac:dyDescent="0.25">
      <c r="A28" s="37" t="s">
        <v>28</v>
      </c>
      <c r="B28" s="60">
        <v>4</v>
      </c>
      <c r="C28" s="58">
        <v>1513</v>
      </c>
      <c r="D28" s="58">
        <v>0</v>
      </c>
      <c r="E28" s="59">
        <v>0</v>
      </c>
      <c r="F28" s="60">
        <v>0</v>
      </c>
      <c r="G28" s="58">
        <v>0</v>
      </c>
      <c r="H28" s="58">
        <v>3</v>
      </c>
      <c r="I28" s="59">
        <v>17343</v>
      </c>
      <c r="J28" s="60">
        <v>0</v>
      </c>
      <c r="K28" s="58">
        <v>0</v>
      </c>
      <c r="L28" s="58">
        <v>0</v>
      </c>
      <c r="M28" s="59">
        <v>0</v>
      </c>
      <c r="N28" s="60">
        <f t="shared" si="2"/>
        <v>4</v>
      </c>
      <c r="O28" s="58">
        <f t="shared" si="3"/>
        <v>1513</v>
      </c>
      <c r="P28" s="58">
        <f t="shared" si="4"/>
        <v>3</v>
      </c>
      <c r="Q28" s="58">
        <f t="shared" si="0"/>
        <v>17343</v>
      </c>
      <c r="R28" s="30">
        <v>3</v>
      </c>
      <c r="S28" s="59">
        <f t="shared" si="6"/>
        <v>18856</v>
      </c>
    </row>
    <row r="29" spans="1:19" s="24" customFormat="1" ht="20.100000000000001" customHeight="1" x14ac:dyDescent="0.25">
      <c r="A29" s="37" t="s">
        <v>29</v>
      </c>
      <c r="B29" s="60">
        <v>29</v>
      </c>
      <c r="C29" s="58">
        <v>15859.1</v>
      </c>
      <c r="D29" s="58">
        <v>82</v>
      </c>
      <c r="E29" s="59">
        <v>41260</v>
      </c>
      <c r="F29" s="60">
        <v>25</v>
      </c>
      <c r="G29" s="58">
        <v>56360</v>
      </c>
      <c r="H29" s="58">
        <v>22</v>
      </c>
      <c r="I29" s="59">
        <v>22181.4</v>
      </c>
      <c r="J29" s="60">
        <v>0</v>
      </c>
      <c r="K29" s="58">
        <v>0</v>
      </c>
      <c r="L29" s="58">
        <v>0</v>
      </c>
      <c r="M29" s="59">
        <v>0</v>
      </c>
      <c r="N29" s="60">
        <f t="shared" si="2"/>
        <v>54</v>
      </c>
      <c r="O29" s="58">
        <f t="shared" si="3"/>
        <v>72219.100000000006</v>
      </c>
      <c r="P29" s="58">
        <f t="shared" si="4"/>
        <v>104</v>
      </c>
      <c r="Q29" s="58">
        <f t="shared" si="0"/>
        <v>63441.4</v>
      </c>
      <c r="R29" s="58">
        <f t="shared" si="5"/>
        <v>158</v>
      </c>
      <c r="S29" s="59">
        <f t="shared" si="6"/>
        <v>135660.5</v>
      </c>
    </row>
    <row r="30" spans="1:19" s="24" customFormat="1" ht="20.100000000000001" customHeight="1" x14ac:dyDescent="0.25">
      <c r="A30" s="37" t="s">
        <v>32</v>
      </c>
      <c r="B30" s="60">
        <v>0</v>
      </c>
      <c r="C30" s="58">
        <v>0</v>
      </c>
      <c r="D30" s="58">
        <v>3</v>
      </c>
      <c r="E30" s="59">
        <v>70.209999999999994</v>
      </c>
      <c r="F30" s="60">
        <v>11</v>
      </c>
      <c r="G30" s="58">
        <v>1455.3</v>
      </c>
      <c r="H30" s="58">
        <v>2</v>
      </c>
      <c r="I30" s="59">
        <v>113</v>
      </c>
      <c r="J30" s="60">
        <v>0</v>
      </c>
      <c r="K30" s="58">
        <v>0</v>
      </c>
      <c r="L30" s="58">
        <v>0</v>
      </c>
      <c r="M30" s="59">
        <v>0</v>
      </c>
      <c r="N30" s="60">
        <f t="shared" si="2"/>
        <v>11</v>
      </c>
      <c r="O30" s="58">
        <f t="shared" si="3"/>
        <v>1455.3</v>
      </c>
      <c r="P30" s="58">
        <f t="shared" si="4"/>
        <v>5</v>
      </c>
      <c r="Q30" s="58">
        <f t="shared" si="0"/>
        <v>183.20999999999998</v>
      </c>
      <c r="R30" s="58">
        <f t="shared" si="5"/>
        <v>16</v>
      </c>
      <c r="S30" s="59">
        <f t="shared" si="6"/>
        <v>1638.51</v>
      </c>
    </row>
    <row r="31" spans="1:19" s="24" customFormat="1" ht="20.100000000000001" customHeight="1" x14ac:dyDescent="0.25">
      <c r="A31" s="37" t="s">
        <v>31</v>
      </c>
      <c r="B31" s="60">
        <v>0</v>
      </c>
      <c r="C31" s="58">
        <v>0</v>
      </c>
      <c r="D31" s="58">
        <v>0</v>
      </c>
      <c r="E31" s="59">
        <v>0</v>
      </c>
      <c r="F31" s="60">
        <v>0</v>
      </c>
      <c r="G31" s="58">
        <v>0</v>
      </c>
      <c r="H31" s="58">
        <v>0</v>
      </c>
      <c r="I31" s="59">
        <v>0</v>
      </c>
      <c r="J31" s="60">
        <v>0</v>
      </c>
      <c r="K31" s="58">
        <v>0</v>
      </c>
      <c r="L31" s="58">
        <v>0</v>
      </c>
      <c r="M31" s="59">
        <v>0</v>
      </c>
      <c r="N31" s="60">
        <f t="shared" si="2"/>
        <v>0</v>
      </c>
      <c r="O31" s="58">
        <f t="shared" si="3"/>
        <v>0</v>
      </c>
      <c r="P31" s="58">
        <f t="shared" si="4"/>
        <v>0</v>
      </c>
      <c r="Q31" s="58">
        <f t="shared" si="0"/>
        <v>0</v>
      </c>
      <c r="R31" s="58">
        <f t="shared" si="5"/>
        <v>0</v>
      </c>
      <c r="S31" s="59">
        <f t="shared" si="6"/>
        <v>0</v>
      </c>
    </row>
    <row r="32" spans="1:19" s="24" customFormat="1" ht="20.100000000000001" customHeight="1" x14ac:dyDescent="0.25">
      <c r="A32" s="37" t="s">
        <v>30</v>
      </c>
      <c r="B32" s="60">
        <v>0</v>
      </c>
      <c r="C32" s="58">
        <v>0</v>
      </c>
      <c r="D32" s="58">
        <v>0</v>
      </c>
      <c r="E32" s="59">
        <v>0</v>
      </c>
      <c r="F32" s="30">
        <v>15</v>
      </c>
      <c r="G32" s="30">
        <v>175000</v>
      </c>
      <c r="H32" s="58">
        <v>0</v>
      </c>
      <c r="I32" s="59">
        <v>0</v>
      </c>
      <c r="J32" s="60">
        <v>0</v>
      </c>
      <c r="K32" s="58">
        <v>0</v>
      </c>
      <c r="L32" s="58">
        <v>0</v>
      </c>
      <c r="M32" s="59">
        <v>0</v>
      </c>
      <c r="N32" s="60">
        <f t="shared" si="2"/>
        <v>15</v>
      </c>
      <c r="O32" s="58">
        <f t="shared" si="3"/>
        <v>175000</v>
      </c>
      <c r="P32" s="58">
        <f t="shared" si="4"/>
        <v>0</v>
      </c>
      <c r="Q32" s="58">
        <f t="shared" si="0"/>
        <v>0</v>
      </c>
      <c r="R32" s="58">
        <f t="shared" si="5"/>
        <v>15</v>
      </c>
      <c r="S32" s="59">
        <f t="shared" si="6"/>
        <v>175000</v>
      </c>
    </row>
    <row r="33" spans="1:19" s="24" customFormat="1" ht="20.100000000000001" customHeight="1" x14ac:dyDescent="0.25">
      <c r="A33" s="37" t="s">
        <v>191</v>
      </c>
      <c r="B33" s="60">
        <v>0</v>
      </c>
      <c r="C33" s="58">
        <v>0</v>
      </c>
      <c r="D33" s="58">
        <v>0</v>
      </c>
      <c r="E33" s="59">
        <v>0</v>
      </c>
      <c r="F33" s="60">
        <v>0</v>
      </c>
      <c r="G33" s="58">
        <v>0</v>
      </c>
      <c r="H33" s="58">
        <v>0</v>
      </c>
      <c r="I33" s="59">
        <v>0</v>
      </c>
      <c r="J33" s="60">
        <v>0</v>
      </c>
      <c r="K33" s="58">
        <v>0</v>
      </c>
      <c r="L33" s="58">
        <v>0</v>
      </c>
      <c r="M33" s="59">
        <v>0</v>
      </c>
      <c r="N33" s="60">
        <f t="shared" si="2"/>
        <v>0</v>
      </c>
      <c r="O33" s="58">
        <f t="shared" si="3"/>
        <v>0</v>
      </c>
      <c r="P33" s="58">
        <f t="shared" si="4"/>
        <v>0</v>
      </c>
      <c r="Q33" s="58">
        <f t="shared" si="0"/>
        <v>0</v>
      </c>
      <c r="R33" s="58">
        <f t="shared" si="5"/>
        <v>0</v>
      </c>
      <c r="S33" s="59">
        <f t="shared" si="6"/>
        <v>0</v>
      </c>
    </row>
    <row r="34" spans="1:19" s="28" customFormat="1" ht="20.100000000000001" customHeight="1" x14ac:dyDescent="0.25">
      <c r="A34" s="37" t="s">
        <v>35</v>
      </c>
      <c r="B34" s="66">
        <f>SUM(B26:B33)</f>
        <v>87</v>
      </c>
      <c r="C34" s="66">
        <f t="shared" ref="C34:S34" si="10">SUM(C26:C33)</f>
        <v>53830.1</v>
      </c>
      <c r="D34" s="66">
        <f t="shared" si="10"/>
        <v>147</v>
      </c>
      <c r="E34" s="66">
        <f t="shared" si="10"/>
        <v>115063.21</v>
      </c>
      <c r="F34" s="66">
        <f t="shared" si="10"/>
        <v>85</v>
      </c>
      <c r="G34" s="66">
        <f t="shared" si="10"/>
        <v>297803.3</v>
      </c>
      <c r="H34" s="66">
        <f t="shared" si="10"/>
        <v>70</v>
      </c>
      <c r="I34" s="66">
        <f t="shared" si="10"/>
        <v>99802.4</v>
      </c>
      <c r="J34" s="66">
        <f t="shared" si="10"/>
        <v>11</v>
      </c>
      <c r="K34" s="66">
        <f t="shared" si="10"/>
        <v>30535</v>
      </c>
      <c r="L34" s="66">
        <f t="shared" si="10"/>
        <v>11</v>
      </c>
      <c r="M34" s="66">
        <f t="shared" si="10"/>
        <v>36519</v>
      </c>
      <c r="N34" s="66">
        <f t="shared" si="10"/>
        <v>183</v>
      </c>
      <c r="O34" s="66">
        <f t="shared" si="10"/>
        <v>382168.4</v>
      </c>
      <c r="P34" s="66">
        <f t="shared" si="10"/>
        <v>228</v>
      </c>
      <c r="Q34" s="66">
        <f t="shared" si="10"/>
        <v>251384.61</v>
      </c>
      <c r="R34" s="66">
        <f t="shared" si="10"/>
        <v>407</v>
      </c>
      <c r="S34" s="66">
        <f t="shared" si="10"/>
        <v>633553.01</v>
      </c>
    </row>
    <row r="35" spans="1:19" s="24" customFormat="1" ht="20.100000000000001" customHeight="1" thickBot="1" x14ac:dyDescent="0.3">
      <c r="A35" s="37" t="s">
        <v>33</v>
      </c>
      <c r="B35" s="61">
        <f>SUM(B5,B22,B25,B34)</f>
        <v>401</v>
      </c>
      <c r="C35" s="61">
        <f t="shared" ref="C35:Q35" si="11">SUM(C5,C22,C25,C34)</f>
        <v>191158.1</v>
      </c>
      <c r="D35" s="61">
        <f t="shared" si="11"/>
        <v>384</v>
      </c>
      <c r="E35" s="61">
        <f>SUM(I5,E22,E25,E34)</f>
        <v>514681.21</v>
      </c>
      <c r="F35" s="61">
        <f t="shared" si="11"/>
        <v>242</v>
      </c>
      <c r="G35" s="61">
        <f t="shared" si="11"/>
        <v>1008737.3</v>
      </c>
      <c r="H35" s="61">
        <f t="shared" si="11"/>
        <v>199</v>
      </c>
      <c r="I35" s="61">
        <f t="shared" si="11"/>
        <v>1024110.4</v>
      </c>
      <c r="J35" s="61">
        <f t="shared" si="11"/>
        <v>64</v>
      </c>
      <c r="K35" s="61">
        <f t="shared" si="11"/>
        <v>724524</v>
      </c>
      <c r="L35" s="61">
        <f t="shared" si="11"/>
        <v>40</v>
      </c>
      <c r="M35" s="61">
        <f t="shared" si="11"/>
        <v>921655</v>
      </c>
      <c r="N35" s="61">
        <f t="shared" si="11"/>
        <v>707</v>
      </c>
      <c r="O35" s="61">
        <f t="shared" si="11"/>
        <v>1924419.4</v>
      </c>
      <c r="P35" s="61">
        <f t="shared" si="11"/>
        <v>623</v>
      </c>
      <c r="Q35" s="61">
        <f t="shared" si="11"/>
        <v>2178194.61</v>
      </c>
      <c r="R35" s="61">
        <f>SUM(R5,R22,R25,R34)</f>
        <v>1326</v>
      </c>
      <c r="S35" s="61">
        <f>SUM(S5,S22,S25,S34)</f>
        <v>4102614.01</v>
      </c>
    </row>
    <row r="36" spans="1:19" s="24" customFormat="1" x14ac:dyDescent="0.25"/>
    <row r="37" spans="1:19" s="24" customFormat="1" x14ac:dyDescent="0.25"/>
    <row r="38" spans="1:19" s="24" customFormat="1" x14ac:dyDescent="0.25"/>
    <row r="39" spans="1:19" s="24" customFormat="1" x14ac:dyDescent="0.25"/>
  </sheetData>
  <mergeCells count="14">
    <mergeCell ref="B2:E2"/>
    <mergeCell ref="B3:C3"/>
    <mergeCell ref="D3:E3"/>
    <mergeCell ref="A2:A4"/>
    <mergeCell ref="F2:I2"/>
    <mergeCell ref="F3:G3"/>
    <mergeCell ref="H3:I3"/>
    <mergeCell ref="R3:S3"/>
    <mergeCell ref="N2:S2"/>
    <mergeCell ref="J2:M2"/>
    <mergeCell ref="J3:K3"/>
    <mergeCell ref="L3:M3"/>
    <mergeCell ref="N3:O3"/>
    <mergeCell ref="P3:Q3"/>
  </mergeCells>
  <pageMargins left="0.7" right="0.7" top="0.75" bottom="0.75" header="0.3" footer="0.3"/>
  <pageSetup scale="7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X18" sqref="X18"/>
    </sheetView>
  </sheetViews>
  <sheetFormatPr defaultRowHeight="15" x14ac:dyDescent="0.25"/>
  <cols>
    <col min="1" max="1" width="5" customWidth="1"/>
    <col min="2" max="2" width="21.85546875" bestFit="1" customWidth="1"/>
    <col min="3" max="3" width="9.5703125" customWidth="1"/>
    <col min="4" max="4" width="10.28515625" customWidth="1"/>
    <col min="6" max="6" width="10.140625" customWidth="1"/>
    <col min="7" max="7" width="9" customWidth="1"/>
    <col min="8" max="8" width="6" customWidth="1"/>
    <col min="9" max="9" width="10.28515625" customWidth="1"/>
    <col min="11" max="11" width="6.28515625" customWidth="1"/>
    <col min="14" max="14" width="7" customWidth="1"/>
    <col min="16" max="16" width="10.28515625" bestFit="1" customWidth="1"/>
    <col min="18" max="18" width="6.7109375" customWidth="1"/>
    <col min="19" max="19" width="5.85546875" bestFit="1" customWidth="1"/>
    <col min="20" max="20" width="6.5703125" customWidth="1"/>
    <col min="21" max="21" width="5.85546875" customWidth="1"/>
  </cols>
  <sheetData>
    <row r="1" spans="1:22" x14ac:dyDescent="0.25">
      <c r="A1" s="128"/>
      <c r="B1" s="129"/>
      <c r="C1" s="128"/>
      <c r="D1" s="130"/>
      <c r="E1" s="131"/>
      <c r="F1" s="131"/>
      <c r="G1" s="131"/>
      <c r="H1" s="131"/>
      <c r="I1" s="132"/>
      <c r="J1" s="133"/>
      <c r="K1" s="131"/>
      <c r="L1" s="131"/>
      <c r="M1" s="131"/>
      <c r="N1" s="131"/>
      <c r="O1" s="133"/>
      <c r="P1" s="132"/>
      <c r="Q1" s="131"/>
      <c r="R1" s="131"/>
      <c r="S1" s="131"/>
      <c r="T1" s="131"/>
      <c r="U1" s="21"/>
      <c r="V1" s="90"/>
    </row>
    <row r="2" spans="1:22" x14ac:dyDescent="0.25">
      <c r="A2" s="21"/>
      <c r="B2" s="89"/>
      <c r="C2" s="21"/>
      <c r="D2" s="90"/>
      <c r="E2" s="90"/>
      <c r="F2" s="90"/>
      <c r="G2" s="90"/>
      <c r="H2" s="92" t="s">
        <v>36</v>
      </c>
      <c r="I2" s="92"/>
      <c r="J2" s="91"/>
      <c r="K2" s="90"/>
      <c r="L2" s="90"/>
      <c r="M2" s="90"/>
      <c r="N2" s="90"/>
      <c r="O2" s="21"/>
      <c r="P2" s="90"/>
      <c r="Q2" s="92" t="s">
        <v>37</v>
      </c>
      <c r="R2" s="90"/>
      <c r="S2" s="90"/>
      <c r="T2" s="90"/>
      <c r="U2" s="21"/>
      <c r="V2" s="90"/>
    </row>
    <row r="3" spans="1:22" x14ac:dyDescent="0.25">
      <c r="A3" s="21"/>
      <c r="B3" s="89"/>
      <c r="C3" s="91" t="s">
        <v>266</v>
      </c>
      <c r="D3" s="92"/>
      <c r="E3" s="90"/>
      <c r="F3" s="90"/>
      <c r="G3" s="90"/>
      <c r="H3" s="90"/>
      <c r="I3" s="90"/>
      <c r="J3" s="21"/>
      <c r="K3" s="90"/>
      <c r="L3" s="90"/>
      <c r="M3" s="90"/>
      <c r="N3" s="90"/>
      <c r="O3" s="21"/>
      <c r="P3" s="90"/>
      <c r="Q3" s="90"/>
      <c r="R3" s="90"/>
      <c r="S3" s="90"/>
      <c r="T3" s="90"/>
      <c r="U3" s="21"/>
      <c r="V3" s="90"/>
    </row>
    <row r="4" spans="1:22" ht="26.25" x14ac:dyDescent="0.25">
      <c r="A4" s="134" t="s">
        <v>0</v>
      </c>
      <c r="B4" s="103" t="s">
        <v>1</v>
      </c>
      <c r="C4" s="272" t="s">
        <v>184</v>
      </c>
      <c r="D4" s="270" t="s">
        <v>38</v>
      </c>
      <c r="E4" s="271"/>
      <c r="F4" s="270" t="s">
        <v>40</v>
      </c>
      <c r="G4" s="271"/>
      <c r="H4" s="274" t="s">
        <v>187</v>
      </c>
      <c r="I4" s="267" t="s">
        <v>41</v>
      </c>
      <c r="J4" s="267"/>
      <c r="K4" s="268" t="s">
        <v>46</v>
      </c>
      <c r="L4" s="270" t="s">
        <v>42</v>
      </c>
      <c r="M4" s="271"/>
      <c r="N4" s="257" t="s">
        <v>46</v>
      </c>
      <c r="O4" s="272" t="s">
        <v>47</v>
      </c>
      <c r="P4" s="270" t="s">
        <v>188</v>
      </c>
      <c r="Q4" s="271"/>
      <c r="R4" s="257" t="s">
        <v>46</v>
      </c>
      <c r="S4" s="135" t="s">
        <v>43</v>
      </c>
      <c r="T4" s="257" t="s">
        <v>46</v>
      </c>
      <c r="U4" s="259" t="s">
        <v>183</v>
      </c>
      <c r="V4" s="260"/>
    </row>
    <row r="5" spans="1:22" ht="37.5" customHeight="1" x14ac:dyDescent="0.25">
      <c r="A5" s="136" t="s">
        <v>44</v>
      </c>
      <c r="B5" s="137" t="s">
        <v>3</v>
      </c>
      <c r="C5" s="273"/>
      <c r="D5" s="138" t="s">
        <v>186</v>
      </c>
      <c r="E5" s="138" t="s">
        <v>45</v>
      </c>
      <c r="F5" s="138" t="s">
        <v>186</v>
      </c>
      <c r="G5" s="138" t="s">
        <v>45</v>
      </c>
      <c r="H5" s="275"/>
      <c r="I5" s="138" t="s">
        <v>186</v>
      </c>
      <c r="J5" s="136" t="s">
        <v>45</v>
      </c>
      <c r="K5" s="269"/>
      <c r="L5" s="138" t="s">
        <v>186</v>
      </c>
      <c r="M5" s="138" t="s">
        <v>45</v>
      </c>
      <c r="N5" s="258"/>
      <c r="O5" s="273"/>
      <c r="P5" s="138" t="s">
        <v>186</v>
      </c>
      <c r="Q5" s="138" t="s">
        <v>45</v>
      </c>
      <c r="R5" s="258"/>
      <c r="S5" s="138" t="s">
        <v>48</v>
      </c>
      <c r="T5" s="258"/>
      <c r="U5" s="136" t="s">
        <v>39</v>
      </c>
      <c r="V5" s="138" t="s">
        <v>49</v>
      </c>
    </row>
    <row r="6" spans="1:22" hidden="1" x14ac:dyDescent="0.25">
      <c r="A6" s="93"/>
      <c r="B6" s="94"/>
      <c r="C6" s="127"/>
      <c r="D6" s="139"/>
      <c r="E6" s="95"/>
      <c r="F6" s="95"/>
      <c r="G6" s="95"/>
      <c r="H6" s="95"/>
      <c r="I6" s="95"/>
      <c r="J6" s="93"/>
      <c r="K6" s="95"/>
      <c r="L6" s="95"/>
      <c r="M6" s="95"/>
      <c r="N6" s="95"/>
      <c r="O6" s="140"/>
      <c r="P6" s="95"/>
      <c r="Q6" s="95"/>
      <c r="R6" s="95"/>
      <c r="S6" s="95"/>
      <c r="T6" s="95"/>
      <c r="U6" s="93"/>
      <c r="V6" s="95"/>
    </row>
    <row r="7" spans="1:22" hidden="1" x14ac:dyDescent="0.25">
      <c r="A7" s="93"/>
      <c r="B7" s="94"/>
      <c r="C7" s="127"/>
      <c r="D7" s="139"/>
      <c r="E7" s="95"/>
      <c r="F7" s="95"/>
      <c r="G7" s="95"/>
      <c r="H7" s="95"/>
      <c r="I7" s="95"/>
      <c r="J7" s="93"/>
      <c r="K7" s="95"/>
      <c r="L7" s="95"/>
      <c r="M7" s="95"/>
      <c r="N7" s="95"/>
      <c r="O7" s="140"/>
      <c r="P7" s="95"/>
      <c r="Q7" s="95"/>
      <c r="R7" s="95"/>
      <c r="S7" s="95"/>
      <c r="T7" s="95"/>
      <c r="U7" s="93"/>
      <c r="V7" s="95"/>
    </row>
    <row r="8" spans="1:22" x14ac:dyDescent="0.25">
      <c r="A8" s="111">
        <v>1</v>
      </c>
      <c r="B8" s="141" t="s">
        <v>9</v>
      </c>
      <c r="C8" s="111">
        <v>4</v>
      </c>
      <c r="D8" s="108">
        <v>108357</v>
      </c>
      <c r="E8" s="108">
        <v>11305400</v>
      </c>
      <c r="F8" s="108">
        <v>1688</v>
      </c>
      <c r="G8" s="108">
        <v>3342500</v>
      </c>
      <c r="H8" s="109">
        <f t="shared" ref="H8:H38" si="0">G8/E8*100</f>
        <v>29.565517363383869</v>
      </c>
      <c r="I8" s="108">
        <v>715</v>
      </c>
      <c r="J8" s="108">
        <v>1229144</v>
      </c>
      <c r="K8" s="109">
        <f t="shared" ref="K8:K38" si="1">J8/G8*100</f>
        <v>36.773193717277486</v>
      </c>
      <c r="L8" s="109">
        <v>21</v>
      </c>
      <c r="M8" s="109">
        <v>3200</v>
      </c>
      <c r="N8" s="109">
        <f t="shared" ref="N8:N38" si="2">M8/G8*100</f>
        <v>9.5736724008975316E-2</v>
      </c>
      <c r="O8" s="110">
        <f t="shared" ref="O8:O33" si="3">M8/J8*100</f>
        <v>0.26034378396672808</v>
      </c>
      <c r="P8" s="109">
        <v>50</v>
      </c>
      <c r="Q8" s="109">
        <v>50456</v>
      </c>
      <c r="R8" s="109">
        <f t="shared" ref="R8:R38" si="4">Q8/G8*100</f>
        <v>1.5095287958115184</v>
      </c>
      <c r="S8" s="109">
        <v>16</v>
      </c>
      <c r="T8" s="109">
        <f t="shared" ref="T8:T13" si="5">S8/G8*100</f>
        <v>4.7868362004487659E-4</v>
      </c>
      <c r="U8" s="111">
        <v>58</v>
      </c>
      <c r="V8" s="109">
        <v>51112</v>
      </c>
    </row>
    <row r="9" spans="1:22" x14ac:dyDescent="0.25">
      <c r="A9" s="111">
        <v>2</v>
      </c>
      <c r="B9" s="141" t="s">
        <v>10</v>
      </c>
      <c r="C9" s="111">
        <v>1</v>
      </c>
      <c r="D9" s="108">
        <v>44235</v>
      </c>
      <c r="E9" s="108">
        <v>2157500</v>
      </c>
      <c r="F9" s="108">
        <v>412</v>
      </c>
      <c r="G9" s="108">
        <v>205000</v>
      </c>
      <c r="H9" s="109">
        <f t="shared" si="0"/>
        <v>9.5017381228273461</v>
      </c>
      <c r="I9" s="108">
        <v>290</v>
      </c>
      <c r="J9" s="108">
        <v>145017</v>
      </c>
      <c r="K9" s="109">
        <f t="shared" si="1"/>
        <v>70.740000000000009</v>
      </c>
      <c r="L9" s="109">
        <v>97</v>
      </c>
      <c r="M9" s="109">
        <v>14363</v>
      </c>
      <c r="N9" s="109">
        <f t="shared" si="2"/>
        <v>7.0063414634146337</v>
      </c>
      <c r="O9" s="110">
        <f t="shared" si="3"/>
        <v>9.9043560410158804</v>
      </c>
      <c r="P9" s="109">
        <v>140</v>
      </c>
      <c r="Q9" s="109">
        <v>25470</v>
      </c>
      <c r="R9" s="109">
        <f t="shared" si="4"/>
        <v>12.424390243902439</v>
      </c>
      <c r="S9" s="109">
        <v>0</v>
      </c>
      <c r="T9" s="109">
        <f t="shared" si="5"/>
        <v>0</v>
      </c>
      <c r="U9" s="111">
        <v>86</v>
      </c>
      <c r="V9" s="109">
        <v>76737</v>
      </c>
    </row>
    <row r="10" spans="1:22" x14ac:dyDescent="0.25">
      <c r="A10" s="111">
        <v>3</v>
      </c>
      <c r="B10" s="141" t="s">
        <v>11</v>
      </c>
      <c r="C10" s="111">
        <v>1</v>
      </c>
      <c r="D10" s="108">
        <v>14738</v>
      </c>
      <c r="E10" s="108">
        <v>688500</v>
      </c>
      <c r="F10" s="108">
        <v>180</v>
      </c>
      <c r="G10" s="108">
        <v>71000</v>
      </c>
      <c r="H10" s="109">
        <f t="shared" si="0"/>
        <v>10.312273057371096</v>
      </c>
      <c r="I10" s="108">
        <v>148</v>
      </c>
      <c r="J10" s="108">
        <v>57900</v>
      </c>
      <c r="K10" s="109">
        <f t="shared" si="1"/>
        <v>81.549295774647888</v>
      </c>
      <c r="L10" s="109">
        <v>11</v>
      </c>
      <c r="M10" s="109">
        <v>300</v>
      </c>
      <c r="N10" s="109">
        <f t="shared" si="2"/>
        <v>0.42253521126760557</v>
      </c>
      <c r="O10" s="110">
        <f t="shared" si="3"/>
        <v>0.5181347150259068</v>
      </c>
      <c r="P10" s="109">
        <v>17</v>
      </c>
      <c r="Q10" s="109">
        <v>3400</v>
      </c>
      <c r="R10" s="109">
        <f t="shared" si="4"/>
        <v>4.788732394366197</v>
      </c>
      <c r="S10" s="109">
        <v>0</v>
      </c>
      <c r="T10" s="109">
        <f t="shared" si="5"/>
        <v>0</v>
      </c>
      <c r="U10" s="111">
        <v>75</v>
      </c>
      <c r="V10" s="109">
        <v>31900</v>
      </c>
    </row>
    <row r="11" spans="1:22" x14ac:dyDescent="0.25">
      <c r="A11" s="111">
        <v>4</v>
      </c>
      <c r="B11" s="141" t="s">
        <v>12</v>
      </c>
      <c r="C11" s="111">
        <v>3</v>
      </c>
      <c r="D11" s="108">
        <v>21786</v>
      </c>
      <c r="E11" s="108">
        <v>814400</v>
      </c>
      <c r="F11" s="108">
        <v>1153</v>
      </c>
      <c r="G11" s="108">
        <v>2844100</v>
      </c>
      <c r="H11" s="109">
        <f t="shared" si="0"/>
        <v>349.22642436149312</v>
      </c>
      <c r="I11" s="108">
        <v>446</v>
      </c>
      <c r="J11" s="108">
        <v>1419400</v>
      </c>
      <c r="K11" s="109">
        <f t="shared" si="1"/>
        <v>49.906824654548011</v>
      </c>
      <c r="L11" s="109">
        <v>39</v>
      </c>
      <c r="M11" s="109">
        <v>3900</v>
      </c>
      <c r="N11" s="109">
        <f t="shared" si="2"/>
        <v>0.13712598009915261</v>
      </c>
      <c r="O11" s="110">
        <f t="shared" si="3"/>
        <v>0.27476398478230235</v>
      </c>
      <c r="P11" s="109">
        <v>4</v>
      </c>
      <c r="Q11" s="109">
        <v>1000</v>
      </c>
      <c r="R11" s="109">
        <f t="shared" si="4"/>
        <v>3.5160507717731444E-2</v>
      </c>
      <c r="S11" s="109">
        <v>0</v>
      </c>
      <c r="T11" s="109">
        <f t="shared" si="5"/>
        <v>0</v>
      </c>
      <c r="U11" s="111">
        <v>188</v>
      </c>
      <c r="V11" s="109">
        <v>1942000</v>
      </c>
    </row>
    <row r="12" spans="1:22" x14ac:dyDescent="0.25">
      <c r="A12" s="111">
        <v>5</v>
      </c>
      <c r="B12" s="141" t="s">
        <v>137</v>
      </c>
      <c r="C12" s="111">
        <v>1</v>
      </c>
      <c r="D12" s="108">
        <v>10848</v>
      </c>
      <c r="E12" s="108">
        <v>503100</v>
      </c>
      <c r="F12" s="108">
        <v>312</v>
      </c>
      <c r="G12" s="108">
        <v>226800</v>
      </c>
      <c r="H12" s="109">
        <f t="shared" si="0"/>
        <v>45.080500894454381</v>
      </c>
      <c r="I12" s="108">
        <v>162</v>
      </c>
      <c r="J12" s="108">
        <v>120800</v>
      </c>
      <c r="K12" s="109">
        <f t="shared" si="1"/>
        <v>53.262786596119923</v>
      </c>
      <c r="L12" s="109">
        <v>51</v>
      </c>
      <c r="M12" s="109">
        <v>5500</v>
      </c>
      <c r="N12" s="109">
        <f t="shared" si="2"/>
        <v>2.4250440917107583</v>
      </c>
      <c r="O12" s="110">
        <f t="shared" si="3"/>
        <v>4.5529801324503305</v>
      </c>
      <c r="P12" s="109">
        <v>3</v>
      </c>
      <c r="Q12" s="109">
        <v>200</v>
      </c>
      <c r="R12" s="109">
        <f t="shared" si="4"/>
        <v>8.8183421516754845E-2</v>
      </c>
      <c r="S12" s="109">
        <v>0</v>
      </c>
      <c r="T12" s="109">
        <f t="shared" si="5"/>
        <v>0</v>
      </c>
      <c r="U12" s="111">
        <v>110</v>
      </c>
      <c r="V12" s="109">
        <v>87500</v>
      </c>
    </row>
    <row r="13" spans="1:22" ht="13.5" customHeight="1" x14ac:dyDescent="0.25">
      <c r="A13" s="111">
        <v>6</v>
      </c>
      <c r="B13" s="141" t="s">
        <v>14</v>
      </c>
      <c r="C13" s="111">
        <v>1</v>
      </c>
      <c r="D13" s="108">
        <v>17812</v>
      </c>
      <c r="E13" s="108">
        <v>807324</v>
      </c>
      <c r="F13" s="108">
        <v>417</v>
      </c>
      <c r="G13" s="108">
        <v>250870</v>
      </c>
      <c r="H13" s="109">
        <f t="shared" si="0"/>
        <v>31.074265102982196</v>
      </c>
      <c r="I13" s="108">
        <v>227</v>
      </c>
      <c r="J13" s="108">
        <v>173513</v>
      </c>
      <c r="K13" s="109">
        <f t="shared" si="1"/>
        <v>69.164507513851788</v>
      </c>
      <c r="L13" s="109">
        <v>68</v>
      </c>
      <c r="M13" s="109">
        <v>11532</v>
      </c>
      <c r="N13" s="109">
        <f t="shared" si="2"/>
        <v>4.5968031251245662</v>
      </c>
      <c r="O13" s="110">
        <f t="shared" si="3"/>
        <v>6.6461878937024892</v>
      </c>
      <c r="P13" s="109">
        <v>40</v>
      </c>
      <c r="Q13" s="109">
        <v>14563</v>
      </c>
      <c r="R13" s="109">
        <f t="shared" si="4"/>
        <v>5.8049986048551041</v>
      </c>
      <c r="S13" s="109">
        <v>6</v>
      </c>
      <c r="T13" s="109">
        <f t="shared" si="5"/>
        <v>2.391676964164707E-3</v>
      </c>
      <c r="U13" s="111">
        <v>140</v>
      </c>
      <c r="V13" s="109">
        <v>131015</v>
      </c>
    </row>
    <row r="14" spans="1:22" x14ac:dyDescent="0.25">
      <c r="A14" s="111">
        <v>7</v>
      </c>
      <c r="B14" s="141" t="s">
        <v>15</v>
      </c>
      <c r="C14" s="111">
        <v>1</v>
      </c>
      <c r="D14" s="108">
        <v>11575</v>
      </c>
      <c r="E14" s="108">
        <v>636562</v>
      </c>
      <c r="F14" s="108">
        <v>209</v>
      </c>
      <c r="G14" s="108">
        <v>134950</v>
      </c>
      <c r="H14" s="109">
        <f t="shared" si="0"/>
        <v>21.19982028459129</v>
      </c>
      <c r="I14" s="108">
        <v>152</v>
      </c>
      <c r="J14" s="108">
        <v>107800</v>
      </c>
      <c r="K14" s="109">
        <f t="shared" si="1"/>
        <v>79.881437569470165</v>
      </c>
      <c r="L14" s="109">
        <v>28</v>
      </c>
      <c r="M14" s="109">
        <v>1532</v>
      </c>
      <c r="N14" s="109">
        <f t="shared" si="2"/>
        <v>1.1352352723230825</v>
      </c>
      <c r="O14" s="110">
        <f t="shared" si="3"/>
        <v>1.4211502782931353</v>
      </c>
      <c r="P14" s="109">
        <v>11</v>
      </c>
      <c r="Q14" s="109">
        <v>880</v>
      </c>
      <c r="R14" s="109">
        <f t="shared" si="4"/>
        <v>0.65209336791404227</v>
      </c>
      <c r="S14" s="109">
        <v>0</v>
      </c>
      <c r="T14" s="109">
        <v>0</v>
      </c>
      <c r="U14" s="111">
        <v>48</v>
      </c>
      <c r="V14" s="109">
        <v>58400</v>
      </c>
    </row>
    <row r="15" spans="1:22" x14ac:dyDescent="0.25">
      <c r="A15" s="111">
        <v>8</v>
      </c>
      <c r="B15" s="141" t="s">
        <v>16</v>
      </c>
      <c r="C15" s="111">
        <v>1</v>
      </c>
      <c r="D15" s="108">
        <v>15398</v>
      </c>
      <c r="E15" s="108">
        <v>249578</v>
      </c>
      <c r="F15" s="108">
        <v>186</v>
      </c>
      <c r="G15" s="108">
        <v>46494</v>
      </c>
      <c r="H15" s="109">
        <f t="shared" si="0"/>
        <v>18.62904582935996</v>
      </c>
      <c r="I15" s="108">
        <v>102</v>
      </c>
      <c r="J15" s="108">
        <v>30936</v>
      </c>
      <c r="K15" s="109">
        <f t="shared" si="1"/>
        <v>66.537617757129951</v>
      </c>
      <c r="L15" s="109">
        <v>14</v>
      </c>
      <c r="M15" s="109">
        <v>5621</v>
      </c>
      <c r="N15" s="109">
        <f t="shared" si="2"/>
        <v>12.089732008431195</v>
      </c>
      <c r="O15" s="110">
        <f t="shared" si="3"/>
        <v>18.169769847426945</v>
      </c>
      <c r="P15" s="109">
        <v>11</v>
      </c>
      <c r="Q15" s="109">
        <v>1366</v>
      </c>
      <c r="R15" s="109">
        <f t="shared" si="4"/>
        <v>2.938013507119198</v>
      </c>
      <c r="S15" s="109">
        <v>0</v>
      </c>
      <c r="T15" s="109">
        <f t="shared" ref="T15:T22" si="6">S15/G15*100</f>
        <v>0</v>
      </c>
      <c r="U15" s="111">
        <v>16</v>
      </c>
      <c r="V15" s="109">
        <v>9080</v>
      </c>
    </row>
    <row r="16" spans="1:22" x14ac:dyDescent="0.25">
      <c r="A16" s="111">
        <v>9</v>
      </c>
      <c r="B16" s="141" t="s">
        <v>141</v>
      </c>
      <c r="C16" s="111">
        <v>1</v>
      </c>
      <c r="D16" s="108">
        <v>8668</v>
      </c>
      <c r="E16" s="108">
        <v>427600</v>
      </c>
      <c r="F16" s="108">
        <v>351</v>
      </c>
      <c r="G16" s="108">
        <v>399000</v>
      </c>
      <c r="H16" s="109">
        <f t="shared" si="0"/>
        <v>93.311506080449007</v>
      </c>
      <c r="I16" s="108">
        <v>148</v>
      </c>
      <c r="J16" s="108">
        <v>356400</v>
      </c>
      <c r="K16" s="109">
        <f t="shared" si="1"/>
        <v>89.323308270676691</v>
      </c>
      <c r="L16" s="109">
        <v>5</v>
      </c>
      <c r="M16" s="109">
        <v>17257</v>
      </c>
      <c r="N16" s="109">
        <f t="shared" si="2"/>
        <v>4.3250626566416042</v>
      </c>
      <c r="O16" s="110">
        <f t="shared" si="3"/>
        <v>4.8420314253647589</v>
      </c>
      <c r="P16" s="109">
        <v>0</v>
      </c>
      <c r="Q16" s="109">
        <v>0</v>
      </c>
      <c r="R16" s="109">
        <f t="shared" si="4"/>
        <v>0</v>
      </c>
      <c r="S16" s="109">
        <v>0</v>
      </c>
      <c r="T16" s="109">
        <f t="shared" si="6"/>
        <v>0</v>
      </c>
      <c r="U16" s="111">
        <v>99</v>
      </c>
      <c r="V16" s="109">
        <v>308400</v>
      </c>
    </row>
    <row r="17" spans="1:22" x14ac:dyDescent="0.25">
      <c r="A17" s="111">
        <v>10</v>
      </c>
      <c r="B17" s="141" t="s">
        <v>142</v>
      </c>
      <c r="C17" s="111">
        <v>1</v>
      </c>
      <c r="D17" s="108">
        <v>3560</v>
      </c>
      <c r="E17" s="108">
        <v>33400</v>
      </c>
      <c r="F17" s="108">
        <v>63</v>
      </c>
      <c r="G17" s="108">
        <v>35400</v>
      </c>
      <c r="H17" s="109">
        <f t="shared" si="0"/>
        <v>105.98802395209582</v>
      </c>
      <c r="I17" s="108">
        <v>14</v>
      </c>
      <c r="J17" s="108">
        <v>7390</v>
      </c>
      <c r="K17" s="109">
        <f t="shared" si="1"/>
        <v>20.875706214689266</v>
      </c>
      <c r="L17" s="109">
        <v>0</v>
      </c>
      <c r="M17" s="109">
        <v>0</v>
      </c>
      <c r="N17" s="109">
        <f t="shared" si="2"/>
        <v>0</v>
      </c>
      <c r="O17" s="110">
        <f t="shared" si="3"/>
        <v>0</v>
      </c>
      <c r="P17" s="109">
        <v>0</v>
      </c>
      <c r="Q17" s="109">
        <v>0</v>
      </c>
      <c r="R17" s="109">
        <f t="shared" si="4"/>
        <v>0</v>
      </c>
      <c r="S17" s="109">
        <v>0</v>
      </c>
      <c r="T17" s="109">
        <f t="shared" si="6"/>
        <v>0</v>
      </c>
      <c r="U17" s="111">
        <v>16</v>
      </c>
      <c r="V17" s="109">
        <v>25600</v>
      </c>
    </row>
    <row r="18" spans="1:22" x14ac:dyDescent="0.25">
      <c r="A18" s="111">
        <v>11</v>
      </c>
      <c r="B18" s="141" t="s">
        <v>19</v>
      </c>
      <c r="C18" s="111">
        <v>1</v>
      </c>
      <c r="D18" s="108">
        <v>11295</v>
      </c>
      <c r="E18" s="108">
        <v>550099</v>
      </c>
      <c r="F18" s="108">
        <v>171</v>
      </c>
      <c r="G18" s="108">
        <v>80192</v>
      </c>
      <c r="H18" s="109">
        <f t="shared" si="0"/>
        <v>14.577739643227854</v>
      </c>
      <c r="I18" s="108">
        <v>75</v>
      </c>
      <c r="J18" s="108">
        <v>52404</v>
      </c>
      <c r="K18" s="109">
        <f t="shared" si="1"/>
        <v>65.348164405426985</v>
      </c>
      <c r="L18" s="109">
        <v>15</v>
      </c>
      <c r="M18" s="109">
        <v>8525</v>
      </c>
      <c r="N18" s="109">
        <f t="shared" si="2"/>
        <v>10.630736233040702</v>
      </c>
      <c r="O18" s="110">
        <f t="shared" si="3"/>
        <v>16.267842149454239</v>
      </c>
      <c r="P18" s="109">
        <v>0</v>
      </c>
      <c r="Q18" s="109">
        <v>0</v>
      </c>
      <c r="R18" s="109">
        <f t="shared" si="4"/>
        <v>0</v>
      </c>
      <c r="S18" s="109">
        <v>0</v>
      </c>
      <c r="T18" s="109">
        <f t="shared" si="6"/>
        <v>0</v>
      </c>
      <c r="U18" s="111">
        <v>10</v>
      </c>
      <c r="V18" s="109">
        <v>3291</v>
      </c>
    </row>
    <row r="19" spans="1:22" x14ac:dyDescent="0.25">
      <c r="A19" s="111">
        <v>12</v>
      </c>
      <c r="B19" s="141" t="s">
        <v>20</v>
      </c>
      <c r="C19" s="111">
        <v>1</v>
      </c>
      <c r="D19" s="108">
        <v>15520</v>
      </c>
      <c r="E19" s="108">
        <v>74337</v>
      </c>
      <c r="F19" s="108">
        <v>200</v>
      </c>
      <c r="G19" s="108">
        <v>41723</v>
      </c>
      <c r="H19" s="109">
        <f t="shared" si="0"/>
        <v>56.12682782463645</v>
      </c>
      <c r="I19" s="108">
        <v>84</v>
      </c>
      <c r="J19" s="108">
        <v>28240</v>
      </c>
      <c r="K19" s="109">
        <f t="shared" si="1"/>
        <v>67.684490568751045</v>
      </c>
      <c r="L19" s="109">
        <v>57</v>
      </c>
      <c r="M19" s="109">
        <v>15392</v>
      </c>
      <c r="N19" s="109">
        <f t="shared" si="2"/>
        <v>36.890923471466571</v>
      </c>
      <c r="O19" s="110">
        <f t="shared" si="3"/>
        <v>54.504249291784703</v>
      </c>
      <c r="P19" s="109">
        <v>1</v>
      </c>
      <c r="Q19" s="109">
        <v>244</v>
      </c>
      <c r="R19" s="109">
        <f t="shared" si="4"/>
        <v>0.58480933777532773</v>
      </c>
      <c r="S19" s="109">
        <v>0</v>
      </c>
      <c r="T19" s="109">
        <f t="shared" si="6"/>
        <v>0</v>
      </c>
      <c r="U19" s="111">
        <v>15</v>
      </c>
      <c r="V19" s="109">
        <v>3777</v>
      </c>
    </row>
    <row r="20" spans="1:22" x14ac:dyDescent="0.25">
      <c r="A20" s="111">
        <v>13</v>
      </c>
      <c r="B20" s="141" t="s">
        <v>21</v>
      </c>
      <c r="C20" s="111">
        <v>1</v>
      </c>
      <c r="D20" s="108">
        <v>15812</v>
      </c>
      <c r="E20" s="108">
        <v>331600</v>
      </c>
      <c r="F20" s="108">
        <v>176</v>
      </c>
      <c r="G20" s="108">
        <v>77000</v>
      </c>
      <c r="H20" s="109">
        <f t="shared" si="0"/>
        <v>23.22074788902292</v>
      </c>
      <c r="I20" s="108">
        <v>125</v>
      </c>
      <c r="J20" s="108">
        <v>50083</v>
      </c>
      <c r="K20" s="109">
        <f t="shared" si="1"/>
        <v>65.042857142857144</v>
      </c>
      <c r="L20" s="109">
        <v>18</v>
      </c>
      <c r="M20" s="109">
        <v>26500</v>
      </c>
      <c r="N20" s="109">
        <f t="shared" si="2"/>
        <v>34.415584415584419</v>
      </c>
      <c r="O20" s="110">
        <f t="shared" si="3"/>
        <v>52.912165804764086</v>
      </c>
      <c r="P20" s="109">
        <v>18</v>
      </c>
      <c r="Q20" s="109">
        <v>2050</v>
      </c>
      <c r="R20" s="109">
        <f t="shared" si="4"/>
        <v>2.662337662337662</v>
      </c>
      <c r="S20" s="109">
        <v>0</v>
      </c>
      <c r="T20" s="109">
        <f t="shared" si="6"/>
        <v>0</v>
      </c>
      <c r="U20" s="111">
        <v>65</v>
      </c>
      <c r="V20" s="109">
        <v>20735</v>
      </c>
    </row>
    <row r="21" spans="1:22" x14ac:dyDescent="0.25">
      <c r="A21" s="111">
        <v>14</v>
      </c>
      <c r="B21" s="141" t="s">
        <v>256</v>
      </c>
      <c r="C21" s="111">
        <v>1</v>
      </c>
      <c r="D21" s="108">
        <v>7986</v>
      </c>
      <c r="E21" s="108">
        <v>135100</v>
      </c>
      <c r="F21" s="108">
        <v>176</v>
      </c>
      <c r="G21" s="108">
        <v>69400</v>
      </c>
      <c r="H21" s="109">
        <f t="shared" si="0"/>
        <v>51.369356032568469</v>
      </c>
      <c r="I21" s="108">
        <v>117</v>
      </c>
      <c r="J21" s="108">
        <v>47300</v>
      </c>
      <c r="K21" s="109">
        <f t="shared" si="1"/>
        <v>68.155619596541783</v>
      </c>
      <c r="L21" s="109">
        <v>34</v>
      </c>
      <c r="M21" s="109">
        <v>1100</v>
      </c>
      <c r="N21" s="109">
        <f t="shared" si="2"/>
        <v>1.5850144092219021</v>
      </c>
      <c r="O21" s="110">
        <f t="shared" si="3"/>
        <v>2.3255813953488373</v>
      </c>
      <c r="P21" s="109">
        <v>23</v>
      </c>
      <c r="Q21" s="109">
        <v>4900</v>
      </c>
      <c r="R21" s="109">
        <f t="shared" si="4"/>
        <v>7.0605187319884726</v>
      </c>
      <c r="S21" s="109">
        <v>0</v>
      </c>
      <c r="T21" s="109">
        <f t="shared" si="6"/>
        <v>0</v>
      </c>
      <c r="U21" s="111">
        <v>67</v>
      </c>
      <c r="V21" s="109">
        <v>17200</v>
      </c>
    </row>
    <row r="22" spans="1:22" x14ac:dyDescent="0.25">
      <c r="A22" s="111">
        <v>15</v>
      </c>
      <c r="B22" s="141" t="s">
        <v>147</v>
      </c>
      <c r="C22" s="111">
        <v>1</v>
      </c>
      <c r="D22" s="108">
        <v>6667</v>
      </c>
      <c r="E22" s="108">
        <v>81450</v>
      </c>
      <c r="F22" s="108">
        <v>80</v>
      </c>
      <c r="G22" s="108">
        <v>21975</v>
      </c>
      <c r="H22" s="109">
        <f t="shared" si="0"/>
        <v>26.979742173112335</v>
      </c>
      <c r="I22" s="108">
        <v>25</v>
      </c>
      <c r="J22" s="108">
        <v>11800</v>
      </c>
      <c r="K22" s="109">
        <f t="shared" si="1"/>
        <v>53.69738339021616</v>
      </c>
      <c r="L22" s="109">
        <v>0</v>
      </c>
      <c r="M22" s="109">
        <v>0</v>
      </c>
      <c r="N22" s="109">
        <f t="shared" si="2"/>
        <v>0</v>
      </c>
      <c r="O22" s="110">
        <f t="shared" si="3"/>
        <v>0</v>
      </c>
      <c r="P22" s="109">
        <v>0</v>
      </c>
      <c r="Q22" s="109">
        <v>0</v>
      </c>
      <c r="R22" s="109">
        <f t="shared" si="4"/>
        <v>0</v>
      </c>
      <c r="S22" s="109">
        <v>0</v>
      </c>
      <c r="T22" s="109">
        <f t="shared" si="6"/>
        <v>0</v>
      </c>
      <c r="U22" s="111">
        <v>10</v>
      </c>
      <c r="V22" s="109">
        <v>2487</v>
      </c>
    </row>
    <row r="23" spans="1:22" x14ac:dyDescent="0.25">
      <c r="A23" s="111">
        <v>16</v>
      </c>
      <c r="B23" s="141" t="s">
        <v>50</v>
      </c>
      <c r="C23" s="111">
        <v>1</v>
      </c>
      <c r="D23" s="108">
        <v>3725</v>
      </c>
      <c r="E23" s="108">
        <v>44800</v>
      </c>
      <c r="F23" s="108">
        <v>61</v>
      </c>
      <c r="G23" s="108">
        <v>33100</v>
      </c>
      <c r="H23" s="109">
        <f t="shared" si="0"/>
        <v>73.883928571428569</v>
      </c>
      <c r="I23" s="108">
        <v>58</v>
      </c>
      <c r="J23" s="108">
        <v>32800</v>
      </c>
      <c r="K23" s="109">
        <f t="shared" si="1"/>
        <v>99.09365558912387</v>
      </c>
      <c r="L23" s="109">
        <v>6</v>
      </c>
      <c r="M23" s="109">
        <v>3900</v>
      </c>
      <c r="N23" s="109">
        <f t="shared" si="2"/>
        <v>11.782477341389729</v>
      </c>
      <c r="O23" s="110">
        <f t="shared" si="3"/>
        <v>11.890243902439025</v>
      </c>
      <c r="P23" s="109">
        <v>11</v>
      </c>
      <c r="Q23" s="109">
        <v>1700</v>
      </c>
      <c r="R23" s="109">
        <f t="shared" si="4"/>
        <v>5.1359516616314203</v>
      </c>
      <c r="S23" s="109"/>
      <c r="T23" s="109"/>
      <c r="U23" s="111">
        <v>19</v>
      </c>
      <c r="V23" s="109">
        <v>14000</v>
      </c>
    </row>
    <row r="24" spans="1:22" ht="15.75" customHeight="1" x14ac:dyDescent="0.25">
      <c r="A24" s="111">
        <v>17</v>
      </c>
      <c r="B24" s="141" t="s">
        <v>24</v>
      </c>
      <c r="C24" s="111">
        <v>1</v>
      </c>
      <c r="D24" s="108">
        <v>2068</v>
      </c>
      <c r="E24" s="108">
        <v>94620</v>
      </c>
      <c r="F24" s="108">
        <v>77</v>
      </c>
      <c r="G24" s="108">
        <v>16300</v>
      </c>
      <c r="H24" s="109">
        <f t="shared" si="0"/>
        <v>17.226801944620586</v>
      </c>
      <c r="I24" s="108">
        <v>33</v>
      </c>
      <c r="J24" s="108">
        <v>5358</v>
      </c>
      <c r="K24" s="109">
        <f t="shared" si="1"/>
        <v>32.871165644171782</v>
      </c>
      <c r="L24" s="109">
        <v>8</v>
      </c>
      <c r="M24" s="109">
        <v>502</v>
      </c>
      <c r="N24" s="109">
        <f t="shared" si="2"/>
        <v>3.0797546012269938</v>
      </c>
      <c r="O24" s="110">
        <f t="shared" si="3"/>
        <v>9.3691675998506909</v>
      </c>
      <c r="P24" s="109">
        <v>0</v>
      </c>
      <c r="Q24" s="109">
        <v>0</v>
      </c>
      <c r="R24" s="109">
        <f t="shared" si="4"/>
        <v>0</v>
      </c>
      <c r="S24" s="109">
        <v>0</v>
      </c>
      <c r="T24" s="109">
        <f t="shared" ref="T24:T37" si="7">S24/G24*100</f>
        <v>0</v>
      </c>
      <c r="U24" s="111">
        <v>33</v>
      </c>
      <c r="V24" s="109">
        <v>5503</v>
      </c>
    </row>
    <row r="25" spans="1:22" x14ac:dyDescent="0.25">
      <c r="A25" s="261" t="s">
        <v>51</v>
      </c>
      <c r="B25" s="262"/>
      <c r="C25" s="263"/>
      <c r="D25" s="108">
        <f>SUM(D9:D24)</f>
        <v>211693</v>
      </c>
      <c r="E25" s="108">
        <f>SUM(E9:E24)</f>
        <v>7629970</v>
      </c>
      <c r="F25" s="108">
        <f>SUM(F9:F24)</f>
        <v>4224</v>
      </c>
      <c r="G25" s="108">
        <f>SUM(G9:G24)</f>
        <v>4553304</v>
      </c>
      <c r="H25" s="109">
        <f t="shared" si="0"/>
        <v>59.676564914409894</v>
      </c>
      <c r="I25" s="108">
        <f>SUM(I9:I24)</f>
        <v>2206</v>
      </c>
      <c r="J25" s="108">
        <f>SUM(J9:J24)</f>
        <v>2647141</v>
      </c>
      <c r="K25" s="109">
        <f t="shared" si="1"/>
        <v>58.136706883616817</v>
      </c>
      <c r="L25" s="108">
        <f>SUM(L9:L24)</f>
        <v>451</v>
      </c>
      <c r="M25" s="108">
        <f>SUM(M9:M24)</f>
        <v>115924</v>
      </c>
      <c r="N25" s="109">
        <f t="shared" si="2"/>
        <v>2.5459314818426355</v>
      </c>
      <c r="O25" s="110">
        <f t="shared" si="3"/>
        <v>4.3792151608093413</v>
      </c>
      <c r="P25" s="108">
        <f>SUM(P9:P24)</f>
        <v>279</v>
      </c>
      <c r="Q25" s="108">
        <f>SUM(Q9:Q24)</f>
        <v>55773</v>
      </c>
      <c r="R25" s="109">
        <f t="shared" si="4"/>
        <v>1.2248907606432604</v>
      </c>
      <c r="S25" s="109">
        <f>SUM(S9:S17)</f>
        <v>6</v>
      </c>
      <c r="T25" s="109">
        <f t="shared" si="7"/>
        <v>1.3177244480052288E-4</v>
      </c>
      <c r="U25" s="108">
        <f>SUM(U9:U24)</f>
        <v>997</v>
      </c>
      <c r="V25" s="108">
        <f>SUM(V9:V24)</f>
        <v>2737625</v>
      </c>
    </row>
    <row r="26" spans="1:22" x14ac:dyDescent="0.25">
      <c r="A26" s="111">
        <v>18</v>
      </c>
      <c r="B26" s="141" t="s">
        <v>52</v>
      </c>
      <c r="C26" s="111">
        <v>1</v>
      </c>
      <c r="D26" s="108">
        <v>2122</v>
      </c>
      <c r="E26" s="108">
        <v>275227</v>
      </c>
      <c r="F26" s="108">
        <v>238</v>
      </c>
      <c r="G26" s="108">
        <v>80013</v>
      </c>
      <c r="H26" s="109">
        <f t="shared" si="0"/>
        <v>29.07163904704117</v>
      </c>
      <c r="I26" s="108">
        <v>74</v>
      </c>
      <c r="J26" s="108">
        <v>54900</v>
      </c>
      <c r="K26" s="109">
        <f t="shared" si="1"/>
        <v>68.61385024933449</v>
      </c>
      <c r="L26" s="109">
        <v>15</v>
      </c>
      <c r="M26" s="109">
        <v>21400</v>
      </c>
      <c r="N26" s="109">
        <f t="shared" si="2"/>
        <v>26.745653831252419</v>
      </c>
      <c r="O26" s="110">
        <f t="shared" si="3"/>
        <v>38.979963570127509</v>
      </c>
      <c r="P26" s="109">
        <v>0</v>
      </c>
      <c r="Q26" s="109">
        <v>0</v>
      </c>
      <c r="R26" s="109">
        <f t="shared" si="4"/>
        <v>0</v>
      </c>
      <c r="S26" s="109">
        <v>0</v>
      </c>
      <c r="T26" s="109">
        <f t="shared" si="7"/>
        <v>0</v>
      </c>
      <c r="U26" s="111">
        <v>16</v>
      </c>
      <c r="V26" s="109">
        <v>18553</v>
      </c>
    </row>
    <row r="27" spans="1:22" x14ac:dyDescent="0.25">
      <c r="A27" s="111">
        <v>19</v>
      </c>
      <c r="B27" s="141" t="s">
        <v>53</v>
      </c>
      <c r="C27" s="111">
        <v>5</v>
      </c>
      <c r="D27" s="108">
        <v>63496</v>
      </c>
      <c r="E27" s="108">
        <v>2932630</v>
      </c>
      <c r="F27" s="108">
        <v>2339</v>
      </c>
      <c r="G27" s="108">
        <v>385460</v>
      </c>
      <c r="H27" s="109">
        <f t="shared" si="0"/>
        <v>13.143833350951194</v>
      </c>
      <c r="I27" s="108">
        <v>831</v>
      </c>
      <c r="J27" s="108">
        <v>96852</v>
      </c>
      <c r="K27" s="109">
        <f t="shared" si="1"/>
        <v>25.126342551756341</v>
      </c>
      <c r="L27" s="109">
        <v>37</v>
      </c>
      <c r="M27" s="109">
        <v>12000</v>
      </c>
      <c r="N27" s="109">
        <f t="shared" si="2"/>
        <v>3.1131634929694392</v>
      </c>
      <c r="O27" s="110">
        <f t="shared" si="3"/>
        <v>12.390038409119068</v>
      </c>
      <c r="P27" s="109">
        <v>137</v>
      </c>
      <c r="Q27" s="109">
        <v>3153</v>
      </c>
      <c r="R27" s="109">
        <f t="shared" si="4"/>
        <v>0.81798370777772023</v>
      </c>
      <c r="S27" s="109">
        <v>0</v>
      </c>
      <c r="T27" s="109">
        <f t="shared" si="7"/>
        <v>0</v>
      </c>
      <c r="U27" s="111">
        <v>10</v>
      </c>
      <c r="V27" s="109">
        <v>2651</v>
      </c>
    </row>
    <row r="28" spans="1:22" x14ac:dyDescent="0.25">
      <c r="A28" s="142" t="s">
        <v>54</v>
      </c>
      <c r="B28" s="143"/>
      <c r="C28" s="144"/>
      <c r="D28" s="108">
        <f>SUM(D26:D27)</f>
        <v>65618</v>
      </c>
      <c r="E28" s="108">
        <f>SUM(E26:E27)</f>
        <v>3207857</v>
      </c>
      <c r="F28" s="108">
        <f>SUM(F26:F27)</f>
        <v>2577</v>
      </c>
      <c r="G28" s="108">
        <f>SUM(G26:G27)</f>
        <v>465473</v>
      </c>
      <c r="H28" s="109">
        <f t="shared" si="0"/>
        <v>14.51040367447801</v>
      </c>
      <c r="I28" s="108">
        <f>SUM(I26:I27)</f>
        <v>905</v>
      </c>
      <c r="J28" s="108">
        <f>SUM(J26:J27)</f>
        <v>151752</v>
      </c>
      <c r="K28" s="109">
        <f t="shared" si="1"/>
        <v>32.60167614448099</v>
      </c>
      <c r="L28" s="108">
        <f>SUM(L26:L27)</f>
        <v>52</v>
      </c>
      <c r="M28" s="108">
        <f>SUM(M26:M27)</f>
        <v>33400</v>
      </c>
      <c r="N28" s="109">
        <f t="shared" si="2"/>
        <v>7.1754967527654658</v>
      </c>
      <c r="O28" s="110">
        <f t="shared" si="3"/>
        <v>22.009594601718593</v>
      </c>
      <c r="P28" s="108">
        <f>SUM(P26:P27)</f>
        <v>137</v>
      </c>
      <c r="Q28" s="108">
        <f>SUM(Q26:Q27)</f>
        <v>3153</v>
      </c>
      <c r="R28" s="109">
        <f t="shared" si="4"/>
        <v>0.67737548687034477</v>
      </c>
      <c r="S28" s="109">
        <f>SUM(S26:S27)</f>
        <v>0</v>
      </c>
      <c r="T28" s="109">
        <f t="shared" si="7"/>
        <v>0</v>
      </c>
      <c r="U28" s="108">
        <f>SUM(U26:U27)</f>
        <v>26</v>
      </c>
      <c r="V28" s="108">
        <f>SUM(V26:V27)</f>
        <v>21204</v>
      </c>
    </row>
    <row r="29" spans="1:22" x14ac:dyDescent="0.25">
      <c r="A29" s="111">
        <v>20</v>
      </c>
      <c r="B29" s="141" t="s">
        <v>55</v>
      </c>
      <c r="C29" s="111">
        <v>4</v>
      </c>
      <c r="D29" s="145">
        <v>16800</v>
      </c>
      <c r="E29" s="108">
        <v>4479791</v>
      </c>
      <c r="F29" s="108">
        <v>20784</v>
      </c>
      <c r="G29" s="108">
        <v>2822153</v>
      </c>
      <c r="H29" s="109">
        <f t="shared" si="0"/>
        <v>62.997425549540139</v>
      </c>
      <c r="I29" s="108">
        <v>1923</v>
      </c>
      <c r="J29" s="108">
        <v>863507</v>
      </c>
      <c r="K29" s="109">
        <f t="shared" si="1"/>
        <v>30.597455205298935</v>
      </c>
      <c r="L29" s="109">
        <v>148</v>
      </c>
      <c r="M29" s="109">
        <v>24333</v>
      </c>
      <c r="N29" s="109">
        <f t="shared" si="2"/>
        <v>0.86221406139213563</v>
      </c>
      <c r="O29" s="110">
        <f t="shared" si="3"/>
        <v>2.8179273590138818</v>
      </c>
      <c r="P29" s="109">
        <v>122</v>
      </c>
      <c r="Q29" s="109">
        <v>29376</v>
      </c>
      <c r="R29" s="109">
        <f t="shared" si="4"/>
        <v>1.0409074206820113</v>
      </c>
      <c r="S29" s="109">
        <v>0</v>
      </c>
      <c r="T29" s="109">
        <f t="shared" si="7"/>
        <v>0</v>
      </c>
      <c r="U29" s="111">
        <v>144</v>
      </c>
      <c r="V29" s="109">
        <v>191910</v>
      </c>
    </row>
    <row r="30" spans="1:22" x14ac:dyDescent="0.25">
      <c r="A30" s="111">
        <v>21</v>
      </c>
      <c r="B30" s="141" t="s">
        <v>56</v>
      </c>
      <c r="C30" s="111">
        <v>1</v>
      </c>
      <c r="D30" s="145">
        <v>11347</v>
      </c>
      <c r="E30" s="108">
        <v>2261390</v>
      </c>
      <c r="F30" s="108">
        <v>201</v>
      </c>
      <c r="G30" s="108">
        <v>85237</v>
      </c>
      <c r="H30" s="109">
        <f t="shared" si="0"/>
        <v>3.7692304290723841</v>
      </c>
      <c r="I30" s="108">
        <v>60</v>
      </c>
      <c r="J30" s="108">
        <v>39608</v>
      </c>
      <c r="K30" s="109">
        <f t="shared" si="1"/>
        <v>46.468083109447775</v>
      </c>
      <c r="L30" s="109">
        <v>19</v>
      </c>
      <c r="M30" s="109">
        <v>9010</v>
      </c>
      <c r="N30" s="109">
        <f t="shared" si="2"/>
        <v>10.570526883864988</v>
      </c>
      <c r="O30" s="110">
        <f t="shared" si="3"/>
        <v>22.747929711169458</v>
      </c>
      <c r="P30" s="109">
        <v>7</v>
      </c>
      <c r="Q30" s="109">
        <v>1060</v>
      </c>
      <c r="R30" s="109">
        <f t="shared" si="4"/>
        <v>1.2435913981017632</v>
      </c>
      <c r="S30" s="109">
        <v>0</v>
      </c>
      <c r="T30" s="109">
        <f t="shared" si="7"/>
        <v>0</v>
      </c>
      <c r="U30" s="111">
        <v>20</v>
      </c>
      <c r="V30" s="109">
        <v>18977</v>
      </c>
    </row>
    <row r="31" spans="1:22" x14ac:dyDescent="0.25">
      <c r="A31" s="111">
        <v>22</v>
      </c>
      <c r="B31" s="141" t="s">
        <v>57</v>
      </c>
      <c r="C31" s="111">
        <v>1</v>
      </c>
      <c r="D31" s="108">
        <v>24227</v>
      </c>
      <c r="E31" s="108">
        <v>2046350</v>
      </c>
      <c r="F31" s="108">
        <v>169</v>
      </c>
      <c r="G31" s="108">
        <v>48750</v>
      </c>
      <c r="H31" s="109">
        <f t="shared" si="0"/>
        <v>2.3822904195274512</v>
      </c>
      <c r="I31" s="108">
        <v>167</v>
      </c>
      <c r="J31" s="108">
        <v>63560</v>
      </c>
      <c r="K31" s="109">
        <f t="shared" si="1"/>
        <v>130.37948717948717</v>
      </c>
      <c r="L31" s="109">
        <v>5</v>
      </c>
      <c r="M31" s="109">
        <v>4500</v>
      </c>
      <c r="N31" s="109">
        <f t="shared" si="2"/>
        <v>9.2307692307692317</v>
      </c>
      <c r="O31" s="110">
        <f t="shared" si="3"/>
        <v>7.0799244808055386</v>
      </c>
      <c r="P31" s="109">
        <v>62</v>
      </c>
      <c r="Q31" s="109">
        <v>7314</v>
      </c>
      <c r="R31" s="109">
        <f t="shared" si="4"/>
        <v>15.003076923076922</v>
      </c>
      <c r="S31" s="109">
        <v>0</v>
      </c>
      <c r="T31" s="109">
        <f t="shared" si="7"/>
        <v>0</v>
      </c>
      <c r="U31" s="111">
        <v>16</v>
      </c>
      <c r="V31" s="109">
        <v>27568</v>
      </c>
    </row>
    <row r="32" spans="1:22" x14ac:dyDescent="0.25">
      <c r="A32" s="111">
        <v>23</v>
      </c>
      <c r="B32" s="141" t="s">
        <v>58</v>
      </c>
      <c r="C32" s="111">
        <v>1</v>
      </c>
      <c r="D32" s="145">
        <v>11158</v>
      </c>
      <c r="E32" s="108">
        <v>1325110</v>
      </c>
      <c r="F32" s="108">
        <v>550</v>
      </c>
      <c r="G32" s="108">
        <v>451512</v>
      </c>
      <c r="H32" s="109">
        <f t="shared" si="0"/>
        <v>34.073548611058705</v>
      </c>
      <c r="I32" s="108">
        <v>87</v>
      </c>
      <c r="J32" s="108">
        <v>111982</v>
      </c>
      <c r="K32" s="109">
        <f t="shared" si="1"/>
        <v>24.80155566186502</v>
      </c>
      <c r="L32" s="109">
        <v>9</v>
      </c>
      <c r="M32" s="109">
        <v>7242</v>
      </c>
      <c r="N32" s="109">
        <f t="shared" si="2"/>
        <v>1.6039440812204326</v>
      </c>
      <c r="O32" s="110">
        <f t="shared" si="3"/>
        <v>6.4671107856619807</v>
      </c>
      <c r="P32" s="109">
        <v>1</v>
      </c>
      <c r="Q32" s="109">
        <v>10</v>
      </c>
      <c r="R32" s="109">
        <f t="shared" si="4"/>
        <v>2.2147805595421604E-3</v>
      </c>
      <c r="S32" s="109">
        <v>0</v>
      </c>
      <c r="T32" s="109">
        <f t="shared" si="7"/>
        <v>0</v>
      </c>
      <c r="U32" s="111">
        <v>58</v>
      </c>
      <c r="V32" s="109">
        <v>88838</v>
      </c>
    </row>
    <row r="33" spans="1:22" x14ac:dyDescent="0.25">
      <c r="A33" s="111">
        <v>24</v>
      </c>
      <c r="B33" s="141" t="s">
        <v>59</v>
      </c>
      <c r="C33" s="111">
        <v>1</v>
      </c>
      <c r="D33" s="108">
        <v>4048</v>
      </c>
      <c r="E33" s="108">
        <v>97596</v>
      </c>
      <c r="F33" s="108">
        <v>667</v>
      </c>
      <c r="G33" s="108">
        <v>141060</v>
      </c>
      <c r="H33" s="109">
        <f t="shared" si="0"/>
        <v>144.53461207426534</v>
      </c>
      <c r="I33" s="108">
        <v>168</v>
      </c>
      <c r="J33" s="108">
        <v>77618</v>
      </c>
      <c r="K33" s="109">
        <f t="shared" si="1"/>
        <v>55.024812136679422</v>
      </c>
      <c r="L33" s="109">
        <v>14</v>
      </c>
      <c r="M33" s="109">
        <v>1472</v>
      </c>
      <c r="N33" s="109">
        <f t="shared" si="2"/>
        <v>1.0435275769176238</v>
      </c>
      <c r="O33" s="110">
        <f t="shared" si="3"/>
        <v>1.8964673142827695</v>
      </c>
      <c r="P33" s="109">
        <v>108</v>
      </c>
      <c r="Q33" s="109">
        <v>10140</v>
      </c>
      <c r="R33" s="109">
        <f t="shared" si="4"/>
        <v>7.188430455125479</v>
      </c>
      <c r="S33" s="109">
        <v>0</v>
      </c>
      <c r="T33" s="109">
        <f t="shared" si="7"/>
        <v>0</v>
      </c>
      <c r="U33" s="111">
        <v>13</v>
      </c>
      <c r="V33" s="109">
        <v>28343</v>
      </c>
    </row>
    <row r="34" spans="1:22" x14ac:dyDescent="0.25">
      <c r="A34" s="111">
        <v>25</v>
      </c>
      <c r="B34" s="141" t="s">
        <v>237</v>
      </c>
      <c r="C34" s="111">
        <v>1</v>
      </c>
      <c r="D34" s="108">
        <v>4015</v>
      </c>
      <c r="E34" s="108">
        <v>107300</v>
      </c>
      <c r="F34" s="108">
        <v>1</v>
      </c>
      <c r="G34" s="108">
        <v>14700</v>
      </c>
      <c r="H34" s="109">
        <f t="shared" si="0"/>
        <v>13.699906803355081</v>
      </c>
      <c r="I34" s="108">
        <v>0</v>
      </c>
      <c r="J34" s="108">
        <v>0</v>
      </c>
      <c r="K34" s="109">
        <f t="shared" si="1"/>
        <v>0</v>
      </c>
      <c r="L34" s="109">
        <v>0</v>
      </c>
      <c r="M34" s="109">
        <v>0</v>
      </c>
      <c r="N34" s="109">
        <f t="shared" si="2"/>
        <v>0</v>
      </c>
      <c r="O34" s="110"/>
      <c r="P34" s="109">
        <v>0</v>
      </c>
      <c r="Q34" s="109">
        <v>0</v>
      </c>
      <c r="R34" s="109">
        <f t="shared" si="4"/>
        <v>0</v>
      </c>
      <c r="S34" s="109">
        <v>0</v>
      </c>
      <c r="T34" s="109">
        <f t="shared" si="7"/>
        <v>0</v>
      </c>
      <c r="U34" s="111">
        <v>0</v>
      </c>
      <c r="V34" s="109">
        <v>0</v>
      </c>
    </row>
    <row r="35" spans="1:22" x14ac:dyDescent="0.25">
      <c r="A35" s="111">
        <v>26</v>
      </c>
      <c r="B35" s="141" t="s">
        <v>60</v>
      </c>
      <c r="C35" s="111">
        <v>1</v>
      </c>
      <c r="D35" s="108">
        <v>1597</v>
      </c>
      <c r="E35" s="108">
        <v>158510</v>
      </c>
      <c r="F35" s="108">
        <v>30</v>
      </c>
      <c r="G35" s="108">
        <v>703300</v>
      </c>
      <c r="H35" s="109">
        <f t="shared" si="0"/>
        <v>443.69440413854011</v>
      </c>
      <c r="I35" s="108">
        <v>17</v>
      </c>
      <c r="J35" s="108">
        <v>180204</v>
      </c>
      <c r="K35" s="109">
        <f t="shared" si="1"/>
        <v>25.622636143893075</v>
      </c>
      <c r="L35" s="109">
        <v>0</v>
      </c>
      <c r="M35" s="109">
        <v>0</v>
      </c>
      <c r="N35" s="109">
        <f t="shared" si="2"/>
        <v>0</v>
      </c>
      <c r="O35" s="110">
        <f>M35/J35*100</f>
        <v>0</v>
      </c>
      <c r="P35" s="109">
        <v>1</v>
      </c>
      <c r="Q35" s="109">
        <v>12500</v>
      </c>
      <c r="R35" s="109">
        <f t="shared" si="4"/>
        <v>1.7773354187402248</v>
      </c>
      <c r="S35" s="109">
        <v>0</v>
      </c>
      <c r="T35" s="109">
        <f t="shared" si="7"/>
        <v>0</v>
      </c>
      <c r="U35" s="111">
        <v>16</v>
      </c>
      <c r="V35" s="109">
        <v>167700</v>
      </c>
    </row>
    <row r="36" spans="1:22" x14ac:dyDescent="0.25">
      <c r="A36" s="111">
        <v>27</v>
      </c>
      <c r="B36" s="141" t="s">
        <v>61</v>
      </c>
      <c r="C36" s="111">
        <v>1</v>
      </c>
      <c r="D36" s="108">
        <v>2573</v>
      </c>
      <c r="E36" s="108">
        <v>64543</v>
      </c>
      <c r="F36" s="108">
        <v>7</v>
      </c>
      <c r="G36" s="108">
        <v>169640</v>
      </c>
      <c r="H36" s="109">
        <f t="shared" si="0"/>
        <v>262.83253025115039</v>
      </c>
      <c r="I36" s="108">
        <v>4</v>
      </c>
      <c r="J36" s="108">
        <v>41014</v>
      </c>
      <c r="K36" s="109">
        <f t="shared" si="1"/>
        <v>24.177080877151617</v>
      </c>
      <c r="L36" s="109">
        <v>0</v>
      </c>
      <c r="M36" s="109">
        <v>0</v>
      </c>
      <c r="N36" s="109">
        <f t="shared" si="2"/>
        <v>0</v>
      </c>
      <c r="O36" s="110">
        <v>0</v>
      </c>
      <c r="P36" s="109">
        <v>0</v>
      </c>
      <c r="Q36" s="109">
        <v>0</v>
      </c>
      <c r="R36" s="109">
        <f t="shared" si="4"/>
        <v>0</v>
      </c>
      <c r="S36" s="109">
        <v>0</v>
      </c>
      <c r="T36" s="109">
        <f t="shared" si="7"/>
        <v>0</v>
      </c>
      <c r="U36" s="111">
        <v>4</v>
      </c>
      <c r="V36" s="109">
        <v>41014</v>
      </c>
    </row>
    <row r="37" spans="1:22" x14ac:dyDescent="0.25">
      <c r="A37" s="142" t="s">
        <v>62</v>
      </c>
      <c r="B37" s="143"/>
      <c r="C37" s="144"/>
      <c r="D37" s="112">
        <f>SUM(D29:D36)</f>
        <v>75765</v>
      </c>
      <c r="E37" s="112">
        <f>SUM(E29:E36)</f>
        <v>10540590</v>
      </c>
      <c r="F37" s="112">
        <f>SUM(F29:F36)</f>
        <v>22409</v>
      </c>
      <c r="G37" s="112">
        <f>SUM(G29:G36)</f>
        <v>4436352</v>
      </c>
      <c r="H37" s="109">
        <f t="shared" si="0"/>
        <v>42.088270201193673</v>
      </c>
      <c r="I37" s="112">
        <f>SUM(I29:I36)</f>
        <v>2426</v>
      </c>
      <c r="J37" s="112">
        <f>SUM(J29:J36)</f>
        <v>1377493</v>
      </c>
      <c r="K37" s="109">
        <f t="shared" si="1"/>
        <v>31.050128574107731</v>
      </c>
      <c r="L37" s="112">
        <f>SUM(L29:L36)</f>
        <v>195</v>
      </c>
      <c r="M37" s="112">
        <f>SUM(M29:M36)</f>
        <v>46557</v>
      </c>
      <c r="N37" s="109">
        <f t="shared" si="2"/>
        <v>1.0494433264087251</v>
      </c>
      <c r="O37" s="110">
        <f>M37/J37*100</f>
        <v>3.3798356870053059</v>
      </c>
      <c r="P37" s="112">
        <f>SUM(P29:P36)</f>
        <v>301</v>
      </c>
      <c r="Q37" s="112">
        <f>SUM(Q29:Q36)</f>
        <v>60400</v>
      </c>
      <c r="R37" s="109">
        <f t="shared" si="4"/>
        <v>1.3614789809284746</v>
      </c>
      <c r="S37" s="109">
        <f>SUM(S29:S36)</f>
        <v>0</v>
      </c>
      <c r="T37" s="109">
        <f t="shared" si="7"/>
        <v>0</v>
      </c>
      <c r="U37" s="112">
        <f>SUM(U29:U36)</f>
        <v>271</v>
      </c>
      <c r="V37" s="112">
        <f>SUM(V29:V36)</f>
        <v>564350</v>
      </c>
    </row>
    <row r="38" spans="1:22" x14ac:dyDescent="0.25">
      <c r="A38" s="264" t="s">
        <v>264</v>
      </c>
      <c r="B38" s="265"/>
      <c r="C38" s="111">
        <f>SUM(C8:C37)</f>
        <v>39</v>
      </c>
      <c r="D38" s="112">
        <f>D8+D25+D28+D37</f>
        <v>461433</v>
      </c>
      <c r="E38" s="112">
        <f>E8+E25+E28+E37</f>
        <v>32683817</v>
      </c>
      <c r="F38" s="112">
        <f>F8+F25+F28+F37</f>
        <v>30898</v>
      </c>
      <c r="G38" s="112">
        <f>G8+G25+G28+G37</f>
        <v>12797629</v>
      </c>
      <c r="H38" s="110">
        <f t="shared" si="0"/>
        <v>39.155858081080311</v>
      </c>
      <c r="I38" s="112">
        <f>I8+I25+I28+I37</f>
        <v>6252</v>
      </c>
      <c r="J38" s="112">
        <f>J8+J25+J28+J37</f>
        <v>5405530</v>
      </c>
      <c r="K38" s="110">
        <f t="shared" si="1"/>
        <v>42.238527152177952</v>
      </c>
      <c r="L38" s="112">
        <f>L8+L25+L28+L37</f>
        <v>719</v>
      </c>
      <c r="M38" s="112">
        <f>M8+M25+M28+M37</f>
        <v>199081</v>
      </c>
      <c r="N38" s="110">
        <f t="shared" si="2"/>
        <v>1.5556084646616963</v>
      </c>
      <c r="O38" s="110">
        <f>M38/J38*100</f>
        <v>3.6829136088413166</v>
      </c>
      <c r="P38" s="112">
        <f>P8+P25+P28+P37</f>
        <v>767</v>
      </c>
      <c r="Q38" s="112">
        <f>Q8+Q25+Q28+Q37</f>
        <v>169782</v>
      </c>
      <c r="R38" s="110">
        <f t="shared" si="4"/>
        <v>1.326667619447321</v>
      </c>
      <c r="S38" s="109">
        <f>S8+S25+S28+S37</f>
        <v>22</v>
      </c>
      <c r="T38" s="109">
        <f>S38/J38*100</f>
        <v>4.0699061886623515E-4</v>
      </c>
      <c r="U38" s="112">
        <f>U8+U25+U28+U37</f>
        <v>1352</v>
      </c>
      <c r="V38" s="112">
        <f>V8+V25+V28+V37</f>
        <v>3374291</v>
      </c>
    </row>
    <row r="39" spans="1:22" x14ac:dyDescent="0.25">
      <c r="A39" s="276" t="s">
        <v>265</v>
      </c>
      <c r="B39" s="277"/>
      <c r="H39" s="110"/>
      <c r="K39" s="110"/>
      <c r="N39" s="110"/>
      <c r="O39" s="110"/>
      <c r="R39" s="110"/>
    </row>
    <row r="40" spans="1:22" s="1" customFormat="1" ht="12.75" x14ac:dyDescent="0.2">
      <c r="A40" s="4">
        <v>1</v>
      </c>
      <c r="B40" s="137" t="s">
        <v>133</v>
      </c>
      <c r="C40" s="4">
        <v>5</v>
      </c>
      <c r="D40" s="4">
        <v>101630</v>
      </c>
      <c r="E40" s="4">
        <v>10628233</v>
      </c>
      <c r="F40" s="4">
        <v>973</v>
      </c>
      <c r="G40" s="4">
        <v>299085</v>
      </c>
      <c r="H40" s="110">
        <f t="shared" ref="H40:H53" si="8">G40/E40*100</f>
        <v>2.8140613778414529</v>
      </c>
      <c r="I40" s="4">
        <v>526</v>
      </c>
      <c r="J40" s="4">
        <v>142820</v>
      </c>
      <c r="K40" s="110">
        <f t="shared" ref="K40:K53" si="9">J40/G40*100</f>
        <v>47.752311215875089</v>
      </c>
      <c r="L40" s="4">
        <v>98</v>
      </c>
      <c r="M40" s="4">
        <v>19685</v>
      </c>
      <c r="N40" s="110">
        <f t="shared" ref="N40:N53" si="10">M40/G40*100</f>
        <v>6.5817409766454356</v>
      </c>
      <c r="O40" s="110">
        <f t="shared" ref="O40:O53" si="11">M40/J40*100</f>
        <v>13.78308360173645</v>
      </c>
      <c r="P40" s="4">
        <v>421</v>
      </c>
      <c r="Q40" s="4">
        <v>53033</v>
      </c>
      <c r="R40" s="110">
        <f t="shared" ref="R40:R53" si="12">Q40/G40*100</f>
        <v>17.731748499590417</v>
      </c>
      <c r="S40" s="4">
        <v>0</v>
      </c>
      <c r="T40" s="4">
        <v>0</v>
      </c>
      <c r="U40" s="4">
        <v>14</v>
      </c>
      <c r="V40" s="4">
        <v>31074</v>
      </c>
    </row>
    <row r="41" spans="1:22" s="1" customFormat="1" ht="12.75" x14ac:dyDescent="0.2">
      <c r="A41" s="4">
        <v>2</v>
      </c>
      <c r="B41" s="137" t="s">
        <v>136</v>
      </c>
      <c r="C41" s="4">
        <v>1</v>
      </c>
      <c r="D41" s="4">
        <v>4549</v>
      </c>
      <c r="E41" s="4">
        <v>419342</v>
      </c>
      <c r="F41" s="4">
        <v>61</v>
      </c>
      <c r="G41" s="4">
        <v>21404</v>
      </c>
      <c r="H41" s="110">
        <f t="shared" si="8"/>
        <v>5.1041870358800212</v>
      </c>
      <c r="I41" s="4">
        <v>35</v>
      </c>
      <c r="J41" s="4">
        <v>15386</v>
      </c>
      <c r="K41" s="110">
        <f t="shared" si="9"/>
        <v>71.883760044851428</v>
      </c>
      <c r="L41" s="4">
        <v>19</v>
      </c>
      <c r="M41" s="4">
        <v>5536</v>
      </c>
      <c r="N41" s="110">
        <f t="shared" si="10"/>
        <v>25.864324425341056</v>
      </c>
      <c r="O41" s="110">
        <f t="shared" si="11"/>
        <v>35.980761731444169</v>
      </c>
      <c r="P41" s="4">
        <v>9</v>
      </c>
      <c r="Q41" s="4">
        <v>5788</v>
      </c>
      <c r="R41" s="110">
        <f t="shared" si="12"/>
        <v>27.041674453373197</v>
      </c>
      <c r="S41" s="4">
        <v>0</v>
      </c>
      <c r="T41" s="4">
        <v>0</v>
      </c>
      <c r="U41" s="4">
        <v>4</v>
      </c>
      <c r="V41" s="4">
        <v>1236</v>
      </c>
    </row>
    <row r="42" spans="1:22" s="1" customFormat="1" ht="12.75" x14ac:dyDescent="0.2">
      <c r="A42" s="4">
        <v>3</v>
      </c>
      <c r="B42" s="137" t="s">
        <v>140</v>
      </c>
      <c r="C42" s="4">
        <v>1</v>
      </c>
      <c r="D42" s="4">
        <v>24969</v>
      </c>
      <c r="E42" s="4">
        <v>3052688</v>
      </c>
      <c r="F42" s="4">
        <v>126</v>
      </c>
      <c r="G42" s="4">
        <v>57775</v>
      </c>
      <c r="H42" s="110">
        <f t="shared" si="8"/>
        <v>1.8925943299806596</v>
      </c>
      <c r="I42" s="4">
        <v>45</v>
      </c>
      <c r="J42" s="4">
        <v>30535</v>
      </c>
      <c r="K42" s="110">
        <f t="shared" si="9"/>
        <v>52.851579402855911</v>
      </c>
      <c r="L42" s="4">
        <v>37</v>
      </c>
      <c r="M42" s="4">
        <v>19977</v>
      </c>
      <c r="N42" s="110">
        <f t="shared" si="10"/>
        <v>34.577239290350498</v>
      </c>
      <c r="O42" s="110">
        <f t="shared" si="11"/>
        <v>65.423284755198949</v>
      </c>
      <c r="P42" s="4">
        <v>7</v>
      </c>
      <c r="Q42" s="4">
        <v>6828</v>
      </c>
      <c r="R42" s="110">
        <f t="shared" si="12"/>
        <v>11.818260493292946</v>
      </c>
      <c r="S42" s="4">
        <v>0</v>
      </c>
      <c r="T42" s="4">
        <v>0</v>
      </c>
      <c r="U42" s="4">
        <v>0</v>
      </c>
      <c r="V42" s="4">
        <v>0</v>
      </c>
    </row>
    <row r="43" spans="1:22" s="88" customFormat="1" ht="12.75" x14ac:dyDescent="0.2">
      <c r="A43" s="4">
        <v>4</v>
      </c>
      <c r="B43" s="137" t="s">
        <v>256</v>
      </c>
      <c r="C43" s="190">
        <v>1</v>
      </c>
      <c r="D43" s="190">
        <v>11876</v>
      </c>
      <c r="E43" s="190">
        <v>952572</v>
      </c>
      <c r="F43" s="190">
        <v>115</v>
      </c>
      <c r="G43" s="190">
        <v>65848</v>
      </c>
      <c r="H43" s="110">
        <f t="shared" si="8"/>
        <v>6.912653321743659</v>
      </c>
      <c r="I43" s="190">
        <v>50</v>
      </c>
      <c r="J43" s="190">
        <v>39484</v>
      </c>
      <c r="K43" s="110">
        <f t="shared" si="9"/>
        <v>59.962337504555954</v>
      </c>
      <c r="L43" s="190">
        <v>27</v>
      </c>
      <c r="M43" s="190">
        <v>9621</v>
      </c>
      <c r="N43" s="110">
        <f t="shared" si="10"/>
        <v>14.610922123678776</v>
      </c>
      <c r="O43" s="110">
        <f t="shared" si="11"/>
        <v>24.366832134535507</v>
      </c>
      <c r="P43" s="190">
        <v>25</v>
      </c>
      <c r="Q43" s="190">
        <v>12438</v>
      </c>
      <c r="R43" s="110">
        <f t="shared" si="12"/>
        <v>18.888956384400437</v>
      </c>
      <c r="S43" s="190">
        <v>0</v>
      </c>
      <c r="T43" s="190">
        <v>0</v>
      </c>
      <c r="U43" s="190">
        <v>0</v>
      </c>
      <c r="V43" s="190">
        <v>0</v>
      </c>
    </row>
    <row r="44" spans="1:22" s="88" customFormat="1" ht="12.75" x14ac:dyDescent="0.2">
      <c r="A44" s="4">
        <v>5</v>
      </c>
      <c r="B44" s="137" t="s">
        <v>134</v>
      </c>
      <c r="C44" s="190">
        <v>2</v>
      </c>
      <c r="D44" s="190">
        <v>13146</v>
      </c>
      <c r="E44" s="190">
        <v>335405</v>
      </c>
      <c r="F44" s="190">
        <v>514</v>
      </c>
      <c r="G44" s="190">
        <v>73714</v>
      </c>
      <c r="H44" s="110">
        <f t="shared" si="8"/>
        <v>21.977609159076341</v>
      </c>
      <c r="I44" s="190">
        <v>417</v>
      </c>
      <c r="J44" s="190">
        <v>61474</v>
      </c>
      <c r="K44" s="110">
        <f t="shared" si="9"/>
        <v>83.395284477846815</v>
      </c>
      <c r="L44" s="190">
        <v>176</v>
      </c>
      <c r="M44" s="190">
        <v>26006</v>
      </c>
      <c r="N44" s="110">
        <f t="shared" si="10"/>
        <v>35.279594106953901</v>
      </c>
      <c r="O44" s="110">
        <f t="shared" si="11"/>
        <v>42.304063506523079</v>
      </c>
      <c r="P44" s="190">
        <v>373</v>
      </c>
      <c r="Q44" s="190">
        <v>57000</v>
      </c>
      <c r="R44" s="110">
        <f t="shared" si="12"/>
        <v>77.325881108066312</v>
      </c>
      <c r="S44" s="191">
        <v>0</v>
      </c>
      <c r="T44" s="191">
        <v>0</v>
      </c>
      <c r="U44" s="190">
        <v>27</v>
      </c>
      <c r="V44" s="191">
        <v>458</v>
      </c>
    </row>
    <row r="45" spans="1:22" s="88" customFormat="1" ht="12.75" x14ac:dyDescent="0.2">
      <c r="A45" s="4">
        <v>6</v>
      </c>
      <c r="B45" s="137" t="s">
        <v>135</v>
      </c>
      <c r="C45" s="190">
        <v>1</v>
      </c>
      <c r="D45" s="190">
        <v>1172</v>
      </c>
      <c r="E45" s="190">
        <v>34267</v>
      </c>
      <c r="F45" s="190">
        <v>156</v>
      </c>
      <c r="G45" s="190">
        <v>16319</v>
      </c>
      <c r="H45" s="110">
        <f t="shared" si="8"/>
        <v>47.623077596521433</v>
      </c>
      <c r="I45" s="190">
        <v>152</v>
      </c>
      <c r="J45" s="190">
        <v>14905</v>
      </c>
      <c r="K45" s="110">
        <f t="shared" si="9"/>
        <v>91.335253385624114</v>
      </c>
      <c r="L45" s="190">
        <v>74</v>
      </c>
      <c r="M45" s="190">
        <v>7689</v>
      </c>
      <c r="N45" s="110">
        <f t="shared" si="10"/>
        <v>47.116857650591335</v>
      </c>
      <c r="O45" s="110">
        <f t="shared" si="11"/>
        <v>51.586715867158674</v>
      </c>
      <c r="P45" s="190">
        <v>24</v>
      </c>
      <c r="Q45" s="190">
        <v>2898</v>
      </c>
      <c r="R45" s="110">
        <f t="shared" si="12"/>
        <v>17.758441080948586</v>
      </c>
      <c r="S45" s="191">
        <v>0</v>
      </c>
      <c r="T45" s="191">
        <v>0</v>
      </c>
      <c r="U45" s="190">
        <v>0</v>
      </c>
      <c r="V45" s="191">
        <v>0</v>
      </c>
    </row>
    <row r="46" spans="1:22" s="88" customFormat="1" ht="16.5" customHeight="1" x14ac:dyDescent="0.2">
      <c r="A46" s="278" t="s">
        <v>257</v>
      </c>
      <c r="B46" s="278"/>
      <c r="C46" s="190">
        <f>SUM(C40:C45)</f>
        <v>11</v>
      </c>
      <c r="D46" s="190">
        <f t="shared" ref="D46:V46" si="13">SUM(D40:D45)</f>
        <v>157342</v>
      </c>
      <c r="E46" s="190">
        <f t="shared" si="13"/>
        <v>15422507</v>
      </c>
      <c r="F46" s="190">
        <f t="shared" si="13"/>
        <v>1945</v>
      </c>
      <c r="G46" s="190">
        <f t="shared" si="13"/>
        <v>534145</v>
      </c>
      <c r="H46" s="110">
        <f t="shared" si="8"/>
        <v>3.4634122714290227</v>
      </c>
      <c r="I46" s="190">
        <f t="shared" si="13"/>
        <v>1225</v>
      </c>
      <c r="J46" s="190">
        <f t="shared" si="13"/>
        <v>304604</v>
      </c>
      <c r="K46" s="110">
        <f t="shared" si="9"/>
        <v>57.026462851847349</v>
      </c>
      <c r="L46" s="190">
        <f t="shared" si="13"/>
        <v>431</v>
      </c>
      <c r="M46" s="190">
        <f t="shared" si="13"/>
        <v>88514</v>
      </c>
      <c r="N46" s="110">
        <f t="shared" si="10"/>
        <v>16.571155772309019</v>
      </c>
      <c r="O46" s="110">
        <f t="shared" si="11"/>
        <v>29.058712295308009</v>
      </c>
      <c r="P46" s="190">
        <f t="shared" si="13"/>
        <v>859</v>
      </c>
      <c r="Q46" s="190">
        <f t="shared" si="13"/>
        <v>137985</v>
      </c>
      <c r="R46" s="110">
        <f t="shared" si="12"/>
        <v>25.832873096256638</v>
      </c>
      <c r="S46" s="190">
        <f t="shared" si="13"/>
        <v>0</v>
      </c>
      <c r="T46" s="190">
        <f t="shared" si="13"/>
        <v>0</v>
      </c>
      <c r="U46" s="190">
        <f t="shared" si="13"/>
        <v>45</v>
      </c>
      <c r="V46" s="190">
        <f t="shared" si="13"/>
        <v>32768</v>
      </c>
    </row>
    <row r="47" spans="1:22" s="88" customFormat="1" ht="12.75" x14ac:dyDescent="0.2">
      <c r="A47" s="190">
        <v>7</v>
      </c>
      <c r="B47" s="137" t="s">
        <v>258</v>
      </c>
      <c r="C47" s="190">
        <v>1</v>
      </c>
      <c r="D47" s="190">
        <v>8460</v>
      </c>
      <c r="E47" s="190">
        <v>609381</v>
      </c>
      <c r="F47" s="190">
        <v>29</v>
      </c>
      <c r="G47" s="190">
        <v>22699</v>
      </c>
      <c r="H47" s="110">
        <f t="shared" si="8"/>
        <v>3.7249274263555967</v>
      </c>
      <c r="I47" s="190">
        <v>20</v>
      </c>
      <c r="J47" s="190">
        <v>20014</v>
      </c>
      <c r="K47" s="110">
        <f t="shared" si="9"/>
        <v>88.171285078637823</v>
      </c>
      <c r="L47" s="190">
        <v>0</v>
      </c>
      <c r="M47" s="190">
        <v>0</v>
      </c>
      <c r="N47" s="110">
        <f t="shared" si="10"/>
        <v>0</v>
      </c>
      <c r="O47" s="110">
        <f t="shared" si="11"/>
        <v>0</v>
      </c>
      <c r="P47" s="190">
        <v>10</v>
      </c>
      <c r="Q47" s="190">
        <v>16329</v>
      </c>
      <c r="R47" s="110">
        <f t="shared" si="12"/>
        <v>71.937089739636107</v>
      </c>
      <c r="S47" s="191">
        <v>0</v>
      </c>
      <c r="T47" s="191">
        <v>0</v>
      </c>
      <c r="U47" s="190">
        <v>0</v>
      </c>
      <c r="V47" s="191">
        <v>0</v>
      </c>
    </row>
    <row r="48" spans="1:22" s="88" customFormat="1" ht="12.75" x14ac:dyDescent="0.2">
      <c r="A48" s="190">
        <v>8</v>
      </c>
      <c r="B48" s="137" t="s">
        <v>259</v>
      </c>
      <c r="C48" s="190">
        <v>1</v>
      </c>
      <c r="D48" s="190">
        <v>4105</v>
      </c>
      <c r="E48" s="190">
        <v>434039</v>
      </c>
      <c r="F48" s="190">
        <v>945</v>
      </c>
      <c r="G48" s="190">
        <v>98357</v>
      </c>
      <c r="H48" s="110">
        <f t="shared" si="8"/>
        <v>22.660866880625935</v>
      </c>
      <c r="I48" s="190">
        <v>83</v>
      </c>
      <c r="J48" s="190">
        <v>20713</v>
      </c>
      <c r="K48" s="110">
        <f t="shared" si="9"/>
        <v>21.058999359476193</v>
      </c>
      <c r="L48" s="190">
        <v>9</v>
      </c>
      <c r="M48" s="190">
        <v>1753</v>
      </c>
      <c r="N48" s="110">
        <f t="shared" si="10"/>
        <v>1.7822829081814207</v>
      </c>
      <c r="O48" s="110">
        <f t="shared" si="11"/>
        <v>8.463283927967943</v>
      </c>
      <c r="P48" s="190">
        <v>6</v>
      </c>
      <c r="Q48" s="190">
        <v>1309</v>
      </c>
      <c r="R48" s="110">
        <f t="shared" si="12"/>
        <v>1.3308661305245177</v>
      </c>
      <c r="S48" s="191">
        <v>0</v>
      </c>
      <c r="T48" s="191">
        <v>0</v>
      </c>
      <c r="U48" s="190">
        <v>0</v>
      </c>
      <c r="V48" s="191">
        <v>0</v>
      </c>
    </row>
    <row r="49" spans="1:22" s="88" customFormat="1" ht="12.75" x14ac:dyDescent="0.2">
      <c r="A49" s="190">
        <v>9</v>
      </c>
      <c r="B49" s="137" t="s">
        <v>260</v>
      </c>
      <c r="C49" s="190">
        <v>1</v>
      </c>
      <c r="D49" s="190">
        <v>2171</v>
      </c>
      <c r="E49" s="190">
        <v>421972</v>
      </c>
      <c r="F49" s="190">
        <v>76</v>
      </c>
      <c r="G49" s="190">
        <v>19251</v>
      </c>
      <c r="H49" s="110">
        <f t="shared" si="8"/>
        <v>4.5621510431971792</v>
      </c>
      <c r="I49" s="190">
        <v>26</v>
      </c>
      <c r="J49" s="190">
        <v>5611</v>
      </c>
      <c r="K49" s="110">
        <f t="shared" si="9"/>
        <v>29.146537842190018</v>
      </c>
      <c r="L49" s="190">
        <v>7</v>
      </c>
      <c r="M49" s="190">
        <v>432</v>
      </c>
      <c r="N49" s="110">
        <f t="shared" si="10"/>
        <v>2.244039270687237</v>
      </c>
      <c r="O49" s="110">
        <f t="shared" si="11"/>
        <v>7.6991623596506864</v>
      </c>
      <c r="P49" s="190">
        <v>16</v>
      </c>
      <c r="Q49" s="190">
        <v>1010</v>
      </c>
      <c r="R49" s="110">
        <f t="shared" si="12"/>
        <v>5.246480702301179</v>
      </c>
      <c r="S49" s="191">
        <v>0</v>
      </c>
      <c r="T49" s="191">
        <v>0</v>
      </c>
      <c r="U49" s="190">
        <v>10</v>
      </c>
      <c r="V49" s="191">
        <v>4601</v>
      </c>
    </row>
    <row r="50" spans="1:22" s="88" customFormat="1" ht="15" customHeight="1" x14ac:dyDescent="0.2">
      <c r="A50" s="279" t="s">
        <v>261</v>
      </c>
      <c r="B50" s="280"/>
      <c r="C50" s="190">
        <f>SUM(C47:C49)</f>
        <v>3</v>
      </c>
      <c r="D50" s="190">
        <f t="shared" ref="D50:V50" si="14">SUM(D47:D49)</f>
        <v>14736</v>
      </c>
      <c r="E50" s="190">
        <f t="shared" si="14"/>
        <v>1465392</v>
      </c>
      <c r="F50" s="190">
        <f t="shared" si="14"/>
        <v>1050</v>
      </c>
      <c r="G50" s="190">
        <f t="shared" si="14"/>
        <v>140307</v>
      </c>
      <c r="H50" s="110">
        <f t="shared" si="8"/>
        <v>9.5747076550165406</v>
      </c>
      <c r="I50" s="190">
        <f t="shared" si="14"/>
        <v>129</v>
      </c>
      <c r="J50" s="190">
        <f t="shared" si="14"/>
        <v>46338</v>
      </c>
      <c r="K50" s="110">
        <f t="shared" si="9"/>
        <v>33.026149800081249</v>
      </c>
      <c r="L50" s="190">
        <f t="shared" si="14"/>
        <v>16</v>
      </c>
      <c r="M50" s="190">
        <f t="shared" si="14"/>
        <v>2185</v>
      </c>
      <c r="N50" s="110">
        <f t="shared" si="10"/>
        <v>1.5572993507095156</v>
      </c>
      <c r="O50" s="110">
        <f t="shared" si="11"/>
        <v>4.7153524105485776</v>
      </c>
      <c r="P50" s="190">
        <f t="shared" si="14"/>
        <v>32</v>
      </c>
      <c r="Q50" s="190">
        <f t="shared" si="14"/>
        <v>18648</v>
      </c>
      <c r="R50" s="110">
        <f t="shared" si="12"/>
        <v>13.290855053561121</v>
      </c>
      <c r="S50" s="190">
        <f t="shared" si="14"/>
        <v>0</v>
      </c>
      <c r="T50" s="190">
        <f t="shared" si="14"/>
        <v>0</v>
      </c>
      <c r="U50" s="190">
        <f t="shared" si="14"/>
        <v>10</v>
      </c>
      <c r="V50" s="190">
        <f t="shared" si="14"/>
        <v>4601</v>
      </c>
    </row>
    <row r="51" spans="1:22" s="88" customFormat="1" ht="12.75" x14ac:dyDescent="0.2">
      <c r="A51" s="190">
        <v>10</v>
      </c>
      <c r="B51" s="137" t="s">
        <v>83</v>
      </c>
      <c r="C51" s="190">
        <v>4</v>
      </c>
      <c r="D51" s="190">
        <v>42003</v>
      </c>
      <c r="E51" s="190">
        <v>2371004</v>
      </c>
      <c r="F51" s="190">
        <v>2471</v>
      </c>
      <c r="G51" s="190">
        <v>1147422</v>
      </c>
      <c r="H51" s="110">
        <f t="shared" si="8"/>
        <v>48.39392932276791</v>
      </c>
      <c r="I51" s="190">
        <v>1365</v>
      </c>
      <c r="J51" s="190">
        <v>1000871</v>
      </c>
      <c r="K51" s="110">
        <f t="shared" si="9"/>
        <v>87.227802848472493</v>
      </c>
      <c r="L51" s="190">
        <v>425</v>
      </c>
      <c r="M51" s="190">
        <v>81187</v>
      </c>
      <c r="N51" s="110">
        <f t="shared" si="10"/>
        <v>7.0756007815781814</v>
      </c>
      <c r="O51" s="110">
        <f t="shared" si="11"/>
        <v>8.1116347661187103</v>
      </c>
      <c r="P51" s="190">
        <v>1148</v>
      </c>
      <c r="Q51" s="190">
        <v>422805</v>
      </c>
      <c r="R51" s="110">
        <f t="shared" si="12"/>
        <v>36.848256352065761</v>
      </c>
      <c r="S51" s="191">
        <v>0</v>
      </c>
      <c r="T51" s="191">
        <v>0</v>
      </c>
      <c r="U51" s="190">
        <v>6</v>
      </c>
      <c r="V51" s="191">
        <v>30862</v>
      </c>
    </row>
    <row r="52" spans="1:22" x14ac:dyDescent="0.25">
      <c r="A52" s="266" t="s">
        <v>262</v>
      </c>
      <c r="B52" s="266"/>
      <c r="C52" s="36">
        <f>SUM(C46+C50+C51)</f>
        <v>18</v>
      </c>
      <c r="D52" s="36">
        <f t="shared" ref="D52:V52" si="15">SUM(D46+D50+D51)</f>
        <v>214081</v>
      </c>
      <c r="E52" s="36">
        <f t="shared" si="15"/>
        <v>19258903</v>
      </c>
      <c r="F52" s="36">
        <f t="shared" si="15"/>
        <v>5466</v>
      </c>
      <c r="G52" s="36">
        <f t="shared" si="15"/>
        <v>1821874</v>
      </c>
      <c r="H52" s="110">
        <f t="shared" si="8"/>
        <v>9.4599053746726902</v>
      </c>
      <c r="I52" s="36">
        <f t="shared" si="15"/>
        <v>2719</v>
      </c>
      <c r="J52" s="36">
        <f t="shared" si="15"/>
        <v>1351813</v>
      </c>
      <c r="K52" s="110">
        <f t="shared" si="9"/>
        <v>74.199039011479385</v>
      </c>
      <c r="L52" s="36">
        <f t="shared" si="15"/>
        <v>872</v>
      </c>
      <c r="M52" s="36">
        <f t="shared" si="15"/>
        <v>171886</v>
      </c>
      <c r="N52" s="110">
        <f t="shared" si="10"/>
        <v>9.4345712162312001</v>
      </c>
      <c r="O52" s="110">
        <f t="shared" si="11"/>
        <v>12.715220226466235</v>
      </c>
      <c r="P52" s="36">
        <f t="shared" si="15"/>
        <v>2039</v>
      </c>
      <c r="Q52" s="36">
        <f t="shared" si="15"/>
        <v>579438</v>
      </c>
      <c r="R52" s="110">
        <f t="shared" si="12"/>
        <v>31.804504592523962</v>
      </c>
      <c r="S52" s="36">
        <f t="shared" si="15"/>
        <v>0</v>
      </c>
      <c r="T52" s="36">
        <f t="shared" si="15"/>
        <v>0</v>
      </c>
      <c r="U52" s="36">
        <f t="shared" si="15"/>
        <v>61</v>
      </c>
      <c r="V52" s="36">
        <f t="shared" si="15"/>
        <v>68231</v>
      </c>
    </row>
    <row r="53" spans="1:22" x14ac:dyDescent="0.25">
      <c r="A53" s="266" t="s">
        <v>263</v>
      </c>
      <c r="B53" s="266"/>
      <c r="C53" s="36">
        <f>SUM(C38+C52)</f>
        <v>57</v>
      </c>
      <c r="D53" s="36">
        <f t="shared" ref="D53:V53" si="16">SUM(D38+D52)</f>
        <v>675514</v>
      </c>
      <c r="E53" s="36">
        <f t="shared" si="16"/>
        <v>51942720</v>
      </c>
      <c r="F53" s="36">
        <f t="shared" si="16"/>
        <v>36364</v>
      </c>
      <c r="G53" s="36">
        <f t="shared" si="16"/>
        <v>14619503</v>
      </c>
      <c r="H53" s="110">
        <f t="shared" si="8"/>
        <v>28.145432122153018</v>
      </c>
      <c r="I53" s="36">
        <f t="shared" si="16"/>
        <v>8971</v>
      </c>
      <c r="J53" s="36">
        <f t="shared" si="16"/>
        <v>6757343</v>
      </c>
      <c r="K53" s="110">
        <f t="shared" si="9"/>
        <v>46.221427636767132</v>
      </c>
      <c r="L53" s="36">
        <f t="shared" si="16"/>
        <v>1591</v>
      </c>
      <c r="M53" s="36">
        <f t="shared" si="16"/>
        <v>370967</v>
      </c>
      <c r="N53" s="110">
        <f t="shared" si="10"/>
        <v>2.5374802412913766</v>
      </c>
      <c r="O53" s="110">
        <f t="shared" si="11"/>
        <v>5.4898352799317722</v>
      </c>
      <c r="P53" s="36">
        <f t="shared" si="16"/>
        <v>2806</v>
      </c>
      <c r="Q53" s="36">
        <f t="shared" si="16"/>
        <v>749220</v>
      </c>
      <c r="R53" s="110">
        <f t="shared" si="12"/>
        <v>5.1247980180995212</v>
      </c>
      <c r="S53" s="36">
        <f t="shared" si="16"/>
        <v>22</v>
      </c>
      <c r="T53" s="36">
        <v>0</v>
      </c>
      <c r="U53" s="36">
        <f t="shared" si="16"/>
        <v>1413</v>
      </c>
      <c r="V53" s="36">
        <f t="shared" si="16"/>
        <v>3442522</v>
      </c>
    </row>
  </sheetData>
  <mergeCells count="20">
    <mergeCell ref="A53:B53"/>
    <mergeCell ref="A39:B39"/>
    <mergeCell ref="A46:B46"/>
    <mergeCell ref="A50:B50"/>
    <mergeCell ref="R4:R5"/>
    <mergeCell ref="T4:T5"/>
    <mergeCell ref="U4:V4"/>
    <mergeCell ref="A25:C25"/>
    <mergeCell ref="A38:B38"/>
    <mergeCell ref="A52:B52"/>
    <mergeCell ref="I4:J4"/>
    <mergeCell ref="K4:K5"/>
    <mergeCell ref="L4:M4"/>
    <mergeCell ref="N4:N5"/>
    <mergeCell ref="O4:O5"/>
    <mergeCell ref="P4:Q4"/>
    <mergeCell ref="C4:C5"/>
    <mergeCell ref="D4:E4"/>
    <mergeCell ref="F4:G4"/>
    <mergeCell ref="H4:H5"/>
  </mergeCells>
  <pageMargins left="0.7" right="0.7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workbookViewId="0">
      <selection sqref="A1:AF51"/>
    </sheetView>
  </sheetViews>
  <sheetFormatPr defaultRowHeight="15" x14ac:dyDescent="0.25"/>
  <cols>
    <col min="1" max="1" width="3.7109375" style="194" customWidth="1"/>
    <col min="2" max="2" width="9.140625" style="194"/>
    <col min="3" max="3" width="13.42578125" style="194" customWidth="1"/>
    <col min="4" max="4" width="5.42578125" style="194" customWidth="1"/>
    <col min="5" max="5" width="7.5703125" style="194" customWidth="1"/>
    <col min="6" max="6" width="5.5703125" style="194" customWidth="1"/>
    <col min="7" max="7" width="6.85546875" style="194" customWidth="1"/>
    <col min="8" max="8" width="5" style="194" customWidth="1"/>
    <col min="9" max="9" width="6.5703125" style="194" customWidth="1"/>
    <col min="10" max="10" width="8.140625" style="194" customWidth="1"/>
    <col min="11" max="11" width="5.42578125" style="194" customWidth="1"/>
    <col min="12" max="12" width="7.5703125" style="194" customWidth="1"/>
    <col min="13" max="13" width="5.42578125" style="194" customWidth="1"/>
    <col min="14" max="14" width="7" style="194" customWidth="1"/>
    <col min="15" max="15" width="8" style="194" customWidth="1"/>
    <col min="16" max="16" width="6.5703125" style="194" customWidth="1"/>
    <col min="17" max="17" width="8.42578125" style="194" customWidth="1"/>
    <col min="18" max="18" width="5" style="194" customWidth="1"/>
    <col min="19" max="19" width="7.42578125" style="194" customWidth="1"/>
    <col min="20" max="20" width="9.140625" style="194"/>
    <col min="21" max="21" width="5.85546875" style="194" customWidth="1"/>
    <col min="22" max="22" width="9.140625" style="194"/>
    <col min="23" max="23" width="5.5703125" style="194" customWidth="1"/>
    <col min="24" max="25" width="9.140625" style="194"/>
    <col min="26" max="26" width="6.7109375" style="194" customWidth="1"/>
    <col min="27" max="27" width="9.140625" style="194"/>
    <col min="28" max="28" width="7.85546875" style="194" customWidth="1"/>
    <col min="29" max="29" width="9.140625" style="194"/>
    <col min="30" max="30" width="6.42578125" style="194" customWidth="1"/>
    <col min="31" max="31" width="9.140625" style="194"/>
    <col min="32" max="32" width="5.42578125" style="194" customWidth="1"/>
    <col min="33" max="16384" width="9.140625" style="194"/>
  </cols>
  <sheetData>
    <row r="1" spans="1:32" s="107" customFormat="1" ht="18" customHeight="1" x14ac:dyDescent="0.25">
      <c r="A1" s="285" t="s">
        <v>310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/>
      <c r="R1" s="288" t="s">
        <v>63</v>
      </c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90"/>
    </row>
    <row r="2" spans="1:32" s="107" customFormat="1" ht="23.25" customHeight="1" x14ac:dyDescent="0.25">
      <c r="A2" s="291" t="s">
        <v>311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3"/>
    </row>
    <row r="3" spans="1:32" s="107" customFormat="1" ht="5.25" hidden="1" customHeight="1" x14ac:dyDescent="0.25">
      <c r="A3" s="146"/>
      <c r="B3" s="146"/>
      <c r="C3" s="146"/>
      <c r="D3" s="146"/>
      <c r="E3" s="147"/>
      <c r="F3" s="147"/>
      <c r="G3" s="148"/>
      <c r="H3" s="146"/>
      <c r="I3" s="146"/>
      <c r="J3" s="149"/>
      <c r="K3" s="149"/>
      <c r="L3" s="148"/>
      <c r="M3" s="146"/>
      <c r="N3" s="148"/>
      <c r="O3" s="147"/>
      <c r="P3" s="147"/>
      <c r="Q3" s="148"/>
      <c r="R3" s="146"/>
      <c r="S3" s="148"/>
      <c r="T3" s="147"/>
      <c r="U3" s="147"/>
      <c r="V3" s="148"/>
      <c r="W3" s="146"/>
      <c r="X3" s="146"/>
      <c r="Y3" s="150"/>
      <c r="Z3" s="150"/>
      <c r="AA3" s="146"/>
      <c r="AB3" s="146"/>
      <c r="AC3" s="150"/>
      <c r="AD3" s="150"/>
      <c r="AE3" s="146"/>
      <c r="AF3" s="148"/>
    </row>
    <row r="4" spans="1:32" s="107" customFormat="1" ht="25.5" customHeight="1" x14ac:dyDescent="0.25">
      <c r="A4" s="151" t="s">
        <v>0</v>
      </c>
      <c r="B4" s="294" t="s">
        <v>1</v>
      </c>
      <c r="C4" s="295"/>
      <c r="D4" s="151"/>
      <c r="E4" s="152" t="s">
        <v>64</v>
      </c>
      <c r="F4" s="152"/>
      <c r="G4" s="153"/>
      <c r="H4" s="151"/>
      <c r="I4" s="151"/>
      <c r="J4" s="154" t="s">
        <v>65</v>
      </c>
      <c r="K4" s="154"/>
      <c r="L4" s="153"/>
      <c r="M4" s="151"/>
      <c r="N4" s="153"/>
      <c r="O4" s="152" t="s">
        <v>66</v>
      </c>
      <c r="P4" s="152"/>
      <c r="Q4" s="153"/>
      <c r="R4" s="151"/>
      <c r="S4" s="153" t="s">
        <v>39</v>
      </c>
      <c r="T4" s="155" t="s">
        <v>67</v>
      </c>
      <c r="U4" s="155"/>
      <c r="V4" s="156"/>
      <c r="W4" s="157" t="s">
        <v>68</v>
      </c>
      <c r="X4" s="157"/>
      <c r="Y4" s="158"/>
      <c r="Z4" s="158"/>
      <c r="AA4" s="157"/>
      <c r="AB4" s="159"/>
      <c r="AC4" s="160" t="s">
        <v>252</v>
      </c>
      <c r="AD4" s="161"/>
      <c r="AE4" s="162"/>
      <c r="AF4" s="153"/>
    </row>
    <row r="5" spans="1:32" s="107" customFormat="1" ht="25.5" customHeight="1" x14ac:dyDescent="0.25">
      <c r="A5" s="163" t="s">
        <v>2</v>
      </c>
      <c r="B5" s="296" t="s">
        <v>3</v>
      </c>
      <c r="C5" s="297"/>
      <c r="D5" s="164" t="s">
        <v>181</v>
      </c>
      <c r="E5" s="165" t="s">
        <v>4</v>
      </c>
      <c r="F5" s="166" t="s">
        <v>132</v>
      </c>
      <c r="G5" s="167" t="s">
        <v>69</v>
      </c>
      <c r="H5" s="168" t="s">
        <v>5</v>
      </c>
      <c r="I5" s="164" t="s">
        <v>181</v>
      </c>
      <c r="J5" s="169" t="s">
        <v>6</v>
      </c>
      <c r="K5" s="166" t="s">
        <v>132</v>
      </c>
      <c r="L5" s="167" t="s">
        <v>7</v>
      </c>
      <c r="M5" s="168" t="s">
        <v>5</v>
      </c>
      <c r="N5" s="164" t="s">
        <v>181</v>
      </c>
      <c r="O5" s="165" t="s">
        <v>70</v>
      </c>
      <c r="P5" s="166" t="s">
        <v>132</v>
      </c>
      <c r="Q5" s="167" t="s">
        <v>7</v>
      </c>
      <c r="R5" s="168" t="s">
        <v>5</v>
      </c>
      <c r="S5" s="164" t="s">
        <v>181</v>
      </c>
      <c r="T5" s="165" t="s">
        <v>8</v>
      </c>
      <c r="U5" s="166" t="s">
        <v>132</v>
      </c>
      <c r="V5" s="167" t="s">
        <v>7</v>
      </c>
      <c r="W5" s="168" t="s">
        <v>5</v>
      </c>
      <c r="X5" s="164" t="s">
        <v>181</v>
      </c>
      <c r="Y5" s="165" t="s">
        <v>8</v>
      </c>
      <c r="Z5" s="166" t="s">
        <v>132</v>
      </c>
      <c r="AA5" s="167" t="s">
        <v>7</v>
      </c>
      <c r="AB5" s="164" t="s">
        <v>181</v>
      </c>
      <c r="AC5" s="165" t="s">
        <v>8</v>
      </c>
      <c r="AD5" s="166" t="s">
        <v>132</v>
      </c>
      <c r="AE5" s="167" t="s">
        <v>7</v>
      </c>
      <c r="AF5" s="170" t="s">
        <v>5</v>
      </c>
    </row>
    <row r="6" spans="1:32" s="107" customFormat="1" ht="25.5" customHeight="1" x14ac:dyDescent="0.25">
      <c r="A6" s="192">
        <v>1</v>
      </c>
      <c r="B6" s="192" t="s">
        <v>9</v>
      </c>
      <c r="C6" s="192"/>
      <c r="D6" s="113">
        <v>134</v>
      </c>
      <c r="E6" s="114">
        <v>14390</v>
      </c>
      <c r="F6" s="114">
        <v>4</v>
      </c>
      <c r="G6" s="115">
        <v>5174</v>
      </c>
      <c r="H6" s="115">
        <f t="shared" ref="H6:H11" si="0">G6/E6*100</f>
        <v>35.955524669909664</v>
      </c>
      <c r="I6" s="113">
        <v>78</v>
      </c>
      <c r="J6" s="114">
        <v>184275</v>
      </c>
      <c r="K6" s="114">
        <v>14</v>
      </c>
      <c r="L6" s="115">
        <v>124600</v>
      </c>
      <c r="M6" s="115">
        <f t="shared" ref="M6:M32" si="1">L6/J6*100</f>
        <v>67.616334283000938</v>
      </c>
      <c r="N6" s="115">
        <v>166</v>
      </c>
      <c r="O6" s="114">
        <v>118133</v>
      </c>
      <c r="P6" s="114">
        <v>85</v>
      </c>
      <c r="Q6" s="115">
        <v>83064</v>
      </c>
      <c r="R6" s="115">
        <f t="shared" ref="R6:R25" si="2">Q6/O6*100</f>
        <v>70.31396815453769</v>
      </c>
      <c r="S6" s="116">
        <f t="shared" ref="S6:U22" si="3">SUM(D6,I6,N6)</f>
        <v>378</v>
      </c>
      <c r="T6" s="114">
        <f t="shared" si="3"/>
        <v>316798</v>
      </c>
      <c r="U6" s="171">
        <f t="shared" si="3"/>
        <v>103</v>
      </c>
      <c r="V6" s="115">
        <f t="shared" ref="V6:V35" si="4">G6+L6+Q6</f>
        <v>212838</v>
      </c>
      <c r="W6" s="115">
        <f>V6/T6*100</f>
        <v>67.184136263486522</v>
      </c>
      <c r="X6" s="113">
        <v>1100</v>
      </c>
      <c r="Y6" s="114">
        <v>110000</v>
      </c>
      <c r="Z6" s="114">
        <v>102</v>
      </c>
      <c r="AA6" s="113">
        <v>54655</v>
      </c>
      <c r="AB6" s="115">
        <v>32059</v>
      </c>
      <c r="AC6" s="114">
        <f t="shared" ref="AC6:AD22" si="5">SUM(T6,Y6)</f>
        <v>426798</v>
      </c>
      <c r="AD6" s="171">
        <f t="shared" si="5"/>
        <v>205</v>
      </c>
      <c r="AE6" s="115">
        <f t="shared" ref="AE6:AE22" si="6">V6+AA6</f>
        <v>267493</v>
      </c>
      <c r="AF6" s="115">
        <f>AE6*100/AC6</f>
        <v>62.674379917431665</v>
      </c>
    </row>
    <row r="7" spans="1:32" s="107" customFormat="1" ht="15.75" customHeight="1" x14ac:dyDescent="0.25">
      <c r="A7" s="172">
        <v>2</v>
      </c>
      <c r="B7" s="172" t="s">
        <v>10</v>
      </c>
      <c r="C7" s="172"/>
      <c r="D7" s="173">
        <v>73</v>
      </c>
      <c r="E7" s="171">
        <v>9019</v>
      </c>
      <c r="F7" s="171">
        <v>19</v>
      </c>
      <c r="G7" s="116">
        <v>2520</v>
      </c>
      <c r="H7" s="116">
        <f t="shared" si="0"/>
        <v>27.941013416121525</v>
      </c>
      <c r="I7" s="173">
        <v>26</v>
      </c>
      <c r="J7" s="171">
        <v>91875</v>
      </c>
      <c r="K7" s="171">
        <v>6</v>
      </c>
      <c r="L7" s="116">
        <v>10139</v>
      </c>
      <c r="M7" s="116">
        <f t="shared" si="1"/>
        <v>11.035646258503402</v>
      </c>
      <c r="N7" s="116">
        <v>58</v>
      </c>
      <c r="O7" s="171">
        <v>41470</v>
      </c>
      <c r="P7" s="171">
        <v>1</v>
      </c>
      <c r="Q7" s="116">
        <v>1500</v>
      </c>
      <c r="R7" s="116">
        <f t="shared" si="2"/>
        <v>3.6170725825898238</v>
      </c>
      <c r="S7" s="116">
        <f t="shared" si="3"/>
        <v>157</v>
      </c>
      <c r="T7" s="171">
        <f t="shared" si="3"/>
        <v>142364</v>
      </c>
      <c r="U7" s="171">
        <f t="shared" si="3"/>
        <v>26</v>
      </c>
      <c r="V7" s="116">
        <f t="shared" si="4"/>
        <v>14159</v>
      </c>
      <c r="W7" s="116">
        <f t="shared" ref="W7:W25" si="7">V7/T7*100</f>
        <v>9.9456323227782306</v>
      </c>
      <c r="X7" s="173">
        <v>100</v>
      </c>
      <c r="Y7" s="171">
        <v>10000</v>
      </c>
      <c r="Z7" s="171">
        <v>0</v>
      </c>
      <c r="AA7" s="173">
        <v>0</v>
      </c>
      <c r="AB7" s="116">
        <f t="shared" ref="AB7:AB22" si="8">SUM(S7,X7)</f>
        <v>257</v>
      </c>
      <c r="AC7" s="171">
        <f t="shared" si="5"/>
        <v>152364</v>
      </c>
      <c r="AD7" s="171">
        <f t="shared" si="5"/>
        <v>26</v>
      </c>
      <c r="AE7" s="116">
        <f t="shared" si="6"/>
        <v>14159</v>
      </c>
      <c r="AF7" s="116">
        <f t="shared" ref="AF7:AF32" si="9">AE7*100/AC7</f>
        <v>9.2928775826310677</v>
      </c>
    </row>
    <row r="8" spans="1:32" s="107" customFormat="1" ht="15" customHeight="1" x14ac:dyDescent="0.25">
      <c r="A8" s="172">
        <v>3</v>
      </c>
      <c r="B8" s="172" t="s">
        <v>11</v>
      </c>
      <c r="C8" s="172"/>
      <c r="D8" s="173">
        <v>56</v>
      </c>
      <c r="E8" s="171">
        <v>11751</v>
      </c>
      <c r="F8" s="171">
        <v>0</v>
      </c>
      <c r="G8" s="116">
        <v>0</v>
      </c>
      <c r="H8" s="116">
        <f t="shared" si="0"/>
        <v>0</v>
      </c>
      <c r="I8" s="173">
        <v>24</v>
      </c>
      <c r="J8" s="171">
        <v>90825</v>
      </c>
      <c r="K8" s="171">
        <v>0</v>
      </c>
      <c r="L8" s="116">
        <v>0</v>
      </c>
      <c r="M8" s="116">
        <f t="shared" si="1"/>
        <v>0</v>
      </c>
      <c r="N8" s="116">
        <v>36</v>
      </c>
      <c r="O8" s="171">
        <v>16442</v>
      </c>
      <c r="P8" s="171">
        <v>0</v>
      </c>
      <c r="Q8" s="116">
        <v>0</v>
      </c>
      <c r="R8" s="116">
        <f t="shared" si="2"/>
        <v>0</v>
      </c>
      <c r="S8" s="116">
        <f t="shared" si="3"/>
        <v>116</v>
      </c>
      <c r="T8" s="171">
        <f t="shared" si="3"/>
        <v>119018</v>
      </c>
      <c r="U8" s="171">
        <f t="shared" si="3"/>
        <v>0</v>
      </c>
      <c r="V8" s="116">
        <f t="shared" si="4"/>
        <v>0</v>
      </c>
      <c r="W8" s="116">
        <f t="shared" si="7"/>
        <v>0</v>
      </c>
      <c r="X8" s="173">
        <v>50</v>
      </c>
      <c r="Y8" s="171">
        <v>5000</v>
      </c>
      <c r="Z8" s="171">
        <v>9</v>
      </c>
      <c r="AA8" s="173">
        <v>4500</v>
      </c>
      <c r="AB8" s="116">
        <f t="shared" si="8"/>
        <v>166</v>
      </c>
      <c r="AC8" s="171">
        <f t="shared" si="5"/>
        <v>124018</v>
      </c>
      <c r="AD8" s="171">
        <v>5</v>
      </c>
      <c r="AE8" s="116">
        <v>355</v>
      </c>
      <c r="AF8" s="116">
        <f t="shared" si="9"/>
        <v>0.2862487703397894</v>
      </c>
    </row>
    <row r="9" spans="1:32" s="107" customFormat="1" ht="14.25" customHeight="1" x14ac:dyDescent="0.25">
      <c r="A9" s="172">
        <v>4</v>
      </c>
      <c r="B9" s="172" t="s">
        <v>12</v>
      </c>
      <c r="C9" s="172"/>
      <c r="D9" s="173">
        <v>112</v>
      </c>
      <c r="E9" s="171">
        <v>11674</v>
      </c>
      <c r="F9" s="171">
        <v>0</v>
      </c>
      <c r="G9" s="173">
        <v>0</v>
      </c>
      <c r="H9" s="116">
        <f t="shared" si="0"/>
        <v>0</v>
      </c>
      <c r="I9" s="173">
        <v>60</v>
      </c>
      <c r="J9" s="171">
        <v>186900</v>
      </c>
      <c r="K9" s="171">
        <v>19</v>
      </c>
      <c r="L9" s="116">
        <v>204700</v>
      </c>
      <c r="M9" s="116">
        <f t="shared" si="1"/>
        <v>109.52380952380953</v>
      </c>
      <c r="N9" s="116">
        <v>117</v>
      </c>
      <c r="O9" s="171">
        <v>80310</v>
      </c>
      <c r="P9" s="171">
        <v>7</v>
      </c>
      <c r="Q9" s="116">
        <v>6760</v>
      </c>
      <c r="R9" s="116">
        <f t="shared" si="2"/>
        <v>8.4173826422612379</v>
      </c>
      <c r="S9" s="116">
        <f t="shared" si="3"/>
        <v>289</v>
      </c>
      <c r="T9" s="171">
        <f t="shared" si="3"/>
        <v>278884</v>
      </c>
      <c r="U9" s="171">
        <f t="shared" si="3"/>
        <v>26</v>
      </c>
      <c r="V9" s="116">
        <f t="shared" si="4"/>
        <v>211460</v>
      </c>
      <c r="W9" s="116">
        <f t="shared" si="7"/>
        <v>75.823639936317605</v>
      </c>
      <c r="X9" s="173">
        <v>1100</v>
      </c>
      <c r="Y9" s="171">
        <v>110000</v>
      </c>
      <c r="Z9" s="171">
        <v>11</v>
      </c>
      <c r="AA9" s="173">
        <v>55650</v>
      </c>
      <c r="AB9" s="116">
        <f t="shared" si="8"/>
        <v>1389</v>
      </c>
      <c r="AC9" s="171">
        <f t="shared" si="5"/>
        <v>388884</v>
      </c>
      <c r="AD9" s="171">
        <f t="shared" si="5"/>
        <v>37</v>
      </c>
      <c r="AE9" s="116">
        <f t="shared" si="6"/>
        <v>267110</v>
      </c>
      <c r="AF9" s="116">
        <f t="shared" si="9"/>
        <v>68.686292056242991</v>
      </c>
    </row>
    <row r="10" spans="1:32" s="107" customFormat="1" ht="14.25" customHeight="1" x14ac:dyDescent="0.25">
      <c r="A10" s="172">
        <v>5</v>
      </c>
      <c r="B10" s="281" t="s">
        <v>137</v>
      </c>
      <c r="C10" s="282"/>
      <c r="D10" s="173">
        <v>48</v>
      </c>
      <c r="E10" s="171">
        <v>3430</v>
      </c>
      <c r="F10" s="171">
        <v>0</v>
      </c>
      <c r="G10" s="116">
        <v>0</v>
      </c>
      <c r="H10" s="116">
        <f t="shared" si="0"/>
        <v>0</v>
      </c>
      <c r="I10" s="173">
        <v>16</v>
      </c>
      <c r="J10" s="171">
        <v>31500</v>
      </c>
      <c r="K10" s="171">
        <v>0</v>
      </c>
      <c r="L10" s="116">
        <v>0</v>
      </c>
      <c r="M10" s="116">
        <f t="shared" si="1"/>
        <v>0</v>
      </c>
      <c r="N10" s="116">
        <v>43</v>
      </c>
      <c r="O10" s="171">
        <v>27222</v>
      </c>
      <c r="P10" s="171">
        <v>6</v>
      </c>
      <c r="Q10" s="116">
        <v>4250</v>
      </c>
      <c r="R10" s="116">
        <f t="shared" si="2"/>
        <v>15.612372345896702</v>
      </c>
      <c r="S10" s="116">
        <f t="shared" si="3"/>
        <v>107</v>
      </c>
      <c r="T10" s="171">
        <f t="shared" si="3"/>
        <v>62152</v>
      </c>
      <c r="U10" s="171">
        <f t="shared" si="3"/>
        <v>6</v>
      </c>
      <c r="V10" s="116">
        <f t="shared" si="4"/>
        <v>4250</v>
      </c>
      <c r="W10" s="116">
        <f t="shared" si="7"/>
        <v>6.8380743982494527</v>
      </c>
      <c r="X10" s="173">
        <v>200</v>
      </c>
      <c r="Y10" s="171">
        <v>20000</v>
      </c>
      <c r="Z10" s="171">
        <v>0</v>
      </c>
      <c r="AA10" s="173">
        <v>0</v>
      </c>
      <c r="AB10" s="116">
        <f t="shared" si="8"/>
        <v>307</v>
      </c>
      <c r="AC10" s="171">
        <f t="shared" si="5"/>
        <v>82152</v>
      </c>
      <c r="AD10" s="171">
        <f t="shared" si="5"/>
        <v>6</v>
      </c>
      <c r="AE10" s="116">
        <f t="shared" si="6"/>
        <v>4250</v>
      </c>
      <c r="AF10" s="116">
        <f t="shared" si="9"/>
        <v>5.1733372285519525</v>
      </c>
    </row>
    <row r="11" spans="1:32" s="107" customFormat="1" ht="15.75" customHeight="1" x14ac:dyDescent="0.25">
      <c r="A11" s="172">
        <v>6</v>
      </c>
      <c r="B11" s="172" t="s">
        <v>14</v>
      </c>
      <c r="C11" s="172"/>
      <c r="D11" s="173">
        <v>46</v>
      </c>
      <c r="E11" s="171">
        <v>2890</v>
      </c>
      <c r="F11" s="171">
        <v>0</v>
      </c>
      <c r="G11" s="116">
        <v>0</v>
      </c>
      <c r="H11" s="116">
        <f t="shared" si="0"/>
        <v>0</v>
      </c>
      <c r="I11" s="173">
        <v>16</v>
      </c>
      <c r="J11" s="171">
        <v>31500</v>
      </c>
      <c r="K11" s="104">
        <v>13</v>
      </c>
      <c r="L11" s="107">
        <v>4060</v>
      </c>
      <c r="M11" s="116">
        <f>L11/J11*100</f>
        <v>12.888888888888889</v>
      </c>
      <c r="N11" s="116">
        <v>31</v>
      </c>
      <c r="O11" s="171">
        <v>16795</v>
      </c>
      <c r="P11" s="171">
        <v>1</v>
      </c>
      <c r="Q11" s="116">
        <v>700</v>
      </c>
      <c r="R11" s="116">
        <f t="shared" si="2"/>
        <v>4.1679071152128611</v>
      </c>
      <c r="S11" s="116">
        <f t="shared" si="3"/>
        <v>93</v>
      </c>
      <c r="T11" s="171">
        <f t="shared" si="3"/>
        <v>51185</v>
      </c>
      <c r="U11" s="171">
        <f t="shared" si="3"/>
        <v>14</v>
      </c>
      <c r="V11" s="116">
        <f t="shared" si="4"/>
        <v>4760</v>
      </c>
      <c r="W11" s="116">
        <f t="shared" si="7"/>
        <v>9.2995994920386842</v>
      </c>
      <c r="X11" s="173">
        <v>100</v>
      </c>
      <c r="Y11" s="171">
        <v>10000</v>
      </c>
      <c r="Z11" s="171">
        <v>4</v>
      </c>
      <c r="AA11" s="173">
        <v>4758</v>
      </c>
      <c r="AB11" s="116">
        <f t="shared" si="8"/>
        <v>193</v>
      </c>
      <c r="AC11" s="171">
        <f t="shared" si="5"/>
        <v>61185</v>
      </c>
      <c r="AD11" s="171">
        <f t="shared" si="5"/>
        <v>18</v>
      </c>
      <c r="AE11" s="116">
        <f t="shared" si="6"/>
        <v>9518</v>
      </c>
      <c r="AF11" s="116">
        <f t="shared" si="9"/>
        <v>15.556100351393315</v>
      </c>
    </row>
    <row r="12" spans="1:32" s="107" customFormat="1" ht="14.25" customHeight="1" x14ac:dyDescent="0.25">
      <c r="A12" s="172">
        <v>7</v>
      </c>
      <c r="B12" s="172" t="s">
        <v>15</v>
      </c>
      <c r="C12" s="172"/>
      <c r="D12" s="173">
        <v>48</v>
      </c>
      <c r="E12" s="171">
        <v>3423</v>
      </c>
      <c r="F12" s="171">
        <v>0</v>
      </c>
      <c r="G12" s="116">
        <v>0</v>
      </c>
      <c r="H12" s="116">
        <f t="shared" ref="H12:H51" si="10">G12/E12%</f>
        <v>0</v>
      </c>
      <c r="I12" s="173">
        <v>19</v>
      </c>
      <c r="J12" s="171">
        <v>24575</v>
      </c>
      <c r="K12" s="171">
        <v>1</v>
      </c>
      <c r="L12" s="116">
        <v>450</v>
      </c>
      <c r="M12" s="116">
        <f>L12/J12*100</f>
        <v>1.8311291963377416</v>
      </c>
      <c r="N12" s="116">
        <v>37</v>
      </c>
      <c r="O12" s="171">
        <v>25260</v>
      </c>
      <c r="P12" s="171">
        <v>1</v>
      </c>
      <c r="Q12" s="116">
        <v>725</v>
      </c>
      <c r="R12" s="116">
        <f t="shared" si="2"/>
        <v>2.8701504354711007</v>
      </c>
      <c r="S12" s="116">
        <f t="shared" si="3"/>
        <v>104</v>
      </c>
      <c r="T12" s="171">
        <f t="shared" si="3"/>
        <v>53258</v>
      </c>
      <c r="U12" s="171">
        <v>0</v>
      </c>
      <c r="V12" s="116">
        <v>0</v>
      </c>
      <c r="W12" s="116">
        <f t="shared" si="7"/>
        <v>0</v>
      </c>
      <c r="X12" s="173">
        <v>50</v>
      </c>
      <c r="Y12" s="171">
        <v>5000</v>
      </c>
      <c r="Z12" s="171">
        <v>0</v>
      </c>
      <c r="AA12" s="173">
        <v>0</v>
      </c>
      <c r="AB12" s="116">
        <f t="shared" si="8"/>
        <v>154</v>
      </c>
      <c r="AC12" s="171">
        <f t="shared" si="5"/>
        <v>58258</v>
      </c>
      <c r="AD12" s="171">
        <f t="shared" si="5"/>
        <v>0</v>
      </c>
      <c r="AE12" s="116">
        <f t="shared" si="6"/>
        <v>0</v>
      </c>
      <c r="AF12" s="116">
        <f t="shared" si="9"/>
        <v>0</v>
      </c>
    </row>
    <row r="13" spans="1:32" s="107" customFormat="1" ht="16.5" customHeight="1" x14ac:dyDescent="0.25">
      <c r="A13" s="172">
        <v>8</v>
      </c>
      <c r="B13" s="172" t="s">
        <v>16</v>
      </c>
      <c r="C13" s="172"/>
      <c r="D13" s="173">
        <v>52</v>
      </c>
      <c r="E13" s="171">
        <v>3182</v>
      </c>
      <c r="F13" s="171">
        <v>0</v>
      </c>
      <c r="G13" s="116">
        <v>0</v>
      </c>
      <c r="H13" s="116">
        <f t="shared" si="10"/>
        <v>0</v>
      </c>
      <c r="I13" s="173">
        <v>18</v>
      </c>
      <c r="J13" s="171">
        <v>36750</v>
      </c>
      <c r="K13" s="171">
        <v>0</v>
      </c>
      <c r="L13" s="116">
        <v>0</v>
      </c>
      <c r="M13" s="116">
        <f t="shared" si="1"/>
        <v>0</v>
      </c>
      <c r="N13" s="116">
        <v>30</v>
      </c>
      <c r="O13" s="171">
        <v>16765</v>
      </c>
      <c r="P13" s="171">
        <v>0</v>
      </c>
      <c r="Q13" s="116">
        <v>0</v>
      </c>
      <c r="R13" s="116">
        <f t="shared" si="2"/>
        <v>0</v>
      </c>
      <c r="S13" s="116">
        <f t="shared" si="3"/>
        <v>100</v>
      </c>
      <c r="T13" s="171">
        <f t="shared" si="3"/>
        <v>56697</v>
      </c>
      <c r="U13" s="171">
        <f t="shared" si="3"/>
        <v>0</v>
      </c>
      <c r="V13" s="116">
        <f t="shared" si="4"/>
        <v>0</v>
      </c>
      <c r="W13" s="116">
        <f t="shared" si="7"/>
        <v>0</v>
      </c>
      <c r="X13" s="173">
        <v>50</v>
      </c>
      <c r="Y13" s="171">
        <v>5000</v>
      </c>
      <c r="Z13" s="171">
        <v>5</v>
      </c>
      <c r="AA13" s="173">
        <v>670</v>
      </c>
      <c r="AB13" s="116">
        <f t="shared" si="8"/>
        <v>150</v>
      </c>
      <c r="AC13" s="171">
        <f t="shared" si="5"/>
        <v>61697</v>
      </c>
      <c r="AD13" s="171">
        <f t="shared" si="5"/>
        <v>5</v>
      </c>
      <c r="AE13" s="116">
        <f t="shared" si="6"/>
        <v>670</v>
      </c>
      <c r="AF13" s="116">
        <f t="shared" si="9"/>
        <v>1.0859523153475859</v>
      </c>
    </row>
    <row r="14" spans="1:32" s="107" customFormat="1" ht="17.25" customHeight="1" x14ac:dyDescent="0.25">
      <c r="A14" s="172">
        <v>9</v>
      </c>
      <c r="B14" s="172" t="s">
        <v>72</v>
      </c>
      <c r="C14" s="172"/>
      <c r="D14" s="173">
        <v>46</v>
      </c>
      <c r="E14" s="171">
        <v>4530</v>
      </c>
      <c r="F14" s="171">
        <v>0</v>
      </c>
      <c r="G14" s="116">
        <v>0</v>
      </c>
      <c r="H14" s="116">
        <f t="shared" si="10"/>
        <v>0</v>
      </c>
      <c r="I14" s="173">
        <v>22</v>
      </c>
      <c r="J14" s="171">
        <v>89775</v>
      </c>
      <c r="K14" s="171">
        <v>0</v>
      </c>
      <c r="L14" s="116">
        <v>0</v>
      </c>
      <c r="M14" s="116">
        <f t="shared" si="1"/>
        <v>0</v>
      </c>
      <c r="N14" s="116">
        <v>44</v>
      </c>
      <c r="O14" s="171">
        <v>33220</v>
      </c>
      <c r="P14" s="171">
        <v>0</v>
      </c>
      <c r="Q14" s="116">
        <v>0</v>
      </c>
      <c r="R14" s="116">
        <f t="shared" si="2"/>
        <v>0</v>
      </c>
      <c r="S14" s="116">
        <f t="shared" si="3"/>
        <v>112</v>
      </c>
      <c r="T14" s="171">
        <f t="shared" si="3"/>
        <v>127525</v>
      </c>
      <c r="U14" s="171">
        <f t="shared" si="3"/>
        <v>0</v>
      </c>
      <c r="V14" s="116">
        <f t="shared" si="4"/>
        <v>0</v>
      </c>
      <c r="W14" s="116">
        <f t="shared" si="7"/>
        <v>0</v>
      </c>
      <c r="X14" s="173">
        <v>150</v>
      </c>
      <c r="Y14" s="171">
        <v>15000</v>
      </c>
      <c r="Z14" s="171">
        <v>0</v>
      </c>
      <c r="AA14" s="173">
        <v>0</v>
      </c>
      <c r="AB14" s="116">
        <f t="shared" si="8"/>
        <v>262</v>
      </c>
      <c r="AC14" s="171">
        <f t="shared" si="5"/>
        <v>142525</v>
      </c>
      <c r="AD14" s="171">
        <f t="shared" si="5"/>
        <v>0</v>
      </c>
      <c r="AE14" s="116">
        <f t="shared" si="6"/>
        <v>0</v>
      </c>
      <c r="AF14" s="116">
        <f t="shared" si="9"/>
        <v>0</v>
      </c>
    </row>
    <row r="15" spans="1:32" s="107" customFormat="1" ht="17.25" customHeight="1" x14ac:dyDescent="0.25">
      <c r="A15" s="172">
        <v>10</v>
      </c>
      <c r="B15" s="172" t="s">
        <v>73</v>
      </c>
      <c r="C15" s="172"/>
      <c r="D15" s="173">
        <v>36</v>
      </c>
      <c r="E15" s="171">
        <v>2059</v>
      </c>
      <c r="F15" s="171">
        <v>0</v>
      </c>
      <c r="G15" s="116">
        <v>0</v>
      </c>
      <c r="H15" s="116">
        <f t="shared" si="10"/>
        <v>0</v>
      </c>
      <c r="I15" s="173">
        <v>17</v>
      </c>
      <c r="J15" s="171">
        <v>28250</v>
      </c>
      <c r="K15" s="171">
        <v>1</v>
      </c>
      <c r="L15" s="116">
        <v>390</v>
      </c>
      <c r="M15" s="116">
        <f t="shared" si="1"/>
        <v>1.3805309734513276</v>
      </c>
      <c r="N15" s="116">
        <v>33</v>
      </c>
      <c r="O15" s="171">
        <v>17570</v>
      </c>
      <c r="P15" s="171">
        <v>28</v>
      </c>
      <c r="Q15" s="116">
        <v>14945</v>
      </c>
      <c r="R15" s="116">
        <f t="shared" si="2"/>
        <v>85.059760956175296</v>
      </c>
      <c r="S15" s="116">
        <f t="shared" si="3"/>
        <v>86</v>
      </c>
      <c r="T15" s="171">
        <f t="shared" si="3"/>
        <v>47879</v>
      </c>
      <c r="U15" s="171">
        <v>1</v>
      </c>
      <c r="V15" s="116">
        <v>250</v>
      </c>
      <c r="W15" s="116">
        <f t="shared" si="7"/>
        <v>0.52214958541322909</v>
      </c>
      <c r="X15" s="173">
        <v>50</v>
      </c>
      <c r="Y15" s="171">
        <v>5000</v>
      </c>
      <c r="Z15" s="171">
        <v>2</v>
      </c>
      <c r="AA15" s="173">
        <v>425</v>
      </c>
      <c r="AB15" s="116">
        <f t="shared" si="8"/>
        <v>136</v>
      </c>
      <c r="AC15" s="171">
        <f t="shared" si="5"/>
        <v>52879</v>
      </c>
      <c r="AD15" s="171">
        <f t="shared" si="5"/>
        <v>3</v>
      </c>
      <c r="AE15" s="116">
        <f t="shared" si="6"/>
        <v>675</v>
      </c>
      <c r="AF15" s="116">
        <f t="shared" si="9"/>
        <v>1.2764991773671968</v>
      </c>
    </row>
    <row r="16" spans="1:32" s="107" customFormat="1" ht="15" customHeight="1" x14ac:dyDescent="0.25">
      <c r="A16" s="172">
        <v>11</v>
      </c>
      <c r="B16" s="172" t="s">
        <v>19</v>
      </c>
      <c r="C16" s="172"/>
      <c r="D16" s="173">
        <v>43</v>
      </c>
      <c r="E16" s="171">
        <v>3084</v>
      </c>
      <c r="F16" s="171">
        <v>0</v>
      </c>
      <c r="G16" s="116">
        <v>0</v>
      </c>
      <c r="H16" s="116">
        <f t="shared" si="10"/>
        <v>0</v>
      </c>
      <c r="I16" s="173">
        <v>18</v>
      </c>
      <c r="J16" s="171">
        <v>68250</v>
      </c>
      <c r="K16" s="171">
        <v>4</v>
      </c>
      <c r="L16" s="116">
        <v>995</v>
      </c>
      <c r="M16" s="116">
        <f t="shared" si="1"/>
        <v>1.4578754578754578</v>
      </c>
      <c r="N16" s="116">
        <v>30</v>
      </c>
      <c r="O16" s="171">
        <v>15970</v>
      </c>
      <c r="P16" s="171">
        <v>3</v>
      </c>
      <c r="Q16" s="116">
        <v>3216</v>
      </c>
      <c r="R16" s="116">
        <f t="shared" si="2"/>
        <v>20.137758296806513</v>
      </c>
      <c r="S16" s="116">
        <f t="shared" si="3"/>
        <v>91</v>
      </c>
      <c r="T16" s="171">
        <f t="shared" si="3"/>
        <v>87304</v>
      </c>
      <c r="U16" s="171">
        <f t="shared" si="3"/>
        <v>7</v>
      </c>
      <c r="V16" s="116">
        <f t="shared" si="4"/>
        <v>4211</v>
      </c>
      <c r="W16" s="116">
        <f t="shared" si="7"/>
        <v>4.8233757903417942</v>
      </c>
      <c r="X16" s="173">
        <v>50</v>
      </c>
      <c r="Y16" s="171">
        <v>5000</v>
      </c>
      <c r="Z16" s="171">
        <v>0</v>
      </c>
      <c r="AA16" s="173">
        <v>0</v>
      </c>
      <c r="AB16" s="116">
        <f t="shared" si="8"/>
        <v>141</v>
      </c>
      <c r="AC16" s="171">
        <f t="shared" si="5"/>
        <v>92304</v>
      </c>
      <c r="AD16" s="171">
        <f t="shared" si="5"/>
        <v>7</v>
      </c>
      <c r="AE16" s="116">
        <f t="shared" si="6"/>
        <v>4211</v>
      </c>
      <c r="AF16" s="116">
        <f>AE16*100/AC16</f>
        <v>4.562099150632692</v>
      </c>
    </row>
    <row r="17" spans="1:32" s="107" customFormat="1" ht="16.5" customHeight="1" x14ac:dyDescent="0.25">
      <c r="A17" s="172">
        <v>12</v>
      </c>
      <c r="B17" s="172" t="s">
        <v>20</v>
      </c>
      <c r="C17" s="172"/>
      <c r="D17" s="173">
        <v>39</v>
      </c>
      <c r="E17" s="171">
        <v>2430</v>
      </c>
      <c r="F17" s="171">
        <v>3</v>
      </c>
      <c r="G17" s="116">
        <v>0</v>
      </c>
      <c r="H17" s="116">
        <f t="shared" si="10"/>
        <v>0</v>
      </c>
      <c r="I17" s="173">
        <v>18</v>
      </c>
      <c r="J17" s="171">
        <v>16275</v>
      </c>
      <c r="K17" s="171">
        <v>0</v>
      </c>
      <c r="L17" s="116">
        <v>0</v>
      </c>
      <c r="M17" s="116">
        <f t="shared" si="1"/>
        <v>0</v>
      </c>
      <c r="N17" s="116">
        <v>36</v>
      </c>
      <c r="O17" s="171">
        <v>24880</v>
      </c>
      <c r="P17" s="171">
        <v>0</v>
      </c>
      <c r="Q17" s="116">
        <v>0</v>
      </c>
      <c r="R17" s="116">
        <f t="shared" si="2"/>
        <v>0</v>
      </c>
      <c r="S17" s="116">
        <f t="shared" si="3"/>
        <v>93</v>
      </c>
      <c r="T17" s="171">
        <f t="shared" si="3"/>
        <v>43585</v>
      </c>
      <c r="U17" s="171">
        <f t="shared" si="3"/>
        <v>3</v>
      </c>
      <c r="V17" s="116">
        <f t="shared" si="4"/>
        <v>0</v>
      </c>
      <c r="W17" s="116">
        <f t="shared" si="7"/>
        <v>0</v>
      </c>
      <c r="X17" s="173">
        <v>50</v>
      </c>
      <c r="Y17" s="171">
        <v>5000</v>
      </c>
      <c r="Z17" s="171">
        <v>0</v>
      </c>
      <c r="AA17" s="173">
        <v>0</v>
      </c>
      <c r="AB17" s="116">
        <v>0</v>
      </c>
      <c r="AC17" s="171">
        <v>0</v>
      </c>
      <c r="AD17" s="171">
        <f t="shared" si="5"/>
        <v>3</v>
      </c>
      <c r="AE17" s="116">
        <f t="shared" si="6"/>
        <v>0</v>
      </c>
      <c r="AF17" s="116">
        <v>0</v>
      </c>
    </row>
    <row r="18" spans="1:32" s="107" customFormat="1" ht="15" customHeight="1" x14ac:dyDescent="0.25">
      <c r="A18" s="172">
        <v>13</v>
      </c>
      <c r="B18" s="281" t="s">
        <v>74</v>
      </c>
      <c r="C18" s="282"/>
      <c r="D18" s="173">
        <v>37</v>
      </c>
      <c r="E18" s="171">
        <v>2855</v>
      </c>
      <c r="F18" s="171">
        <v>0</v>
      </c>
      <c r="G18" s="116">
        <v>0</v>
      </c>
      <c r="H18" s="116">
        <f t="shared" si="10"/>
        <v>0</v>
      </c>
      <c r="I18" s="173">
        <v>21</v>
      </c>
      <c r="J18" s="171">
        <v>57325</v>
      </c>
      <c r="K18" s="171">
        <v>12</v>
      </c>
      <c r="L18" s="116">
        <v>2425</v>
      </c>
      <c r="M18" s="116">
        <f t="shared" si="1"/>
        <v>4.2302660270388133</v>
      </c>
      <c r="N18" s="116">
        <v>29</v>
      </c>
      <c r="O18" s="171">
        <v>15870</v>
      </c>
      <c r="P18" s="171">
        <v>10</v>
      </c>
      <c r="Q18" s="116">
        <v>6795</v>
      </c>
      <c r="R18" s="116">
        <f t="shared" si="2"/>
        <v>42.816635160680526</v>
      </c>
      <c r="S18" s="116">
        <f t="shared" si="3"/>
        <v>87</v>
      </c>
      <c r="T18" s="171">
        <f t="shared" si="3"/>
        <v>76050</v>
      </c>
      <c r="U18" s="171">
        <f t="shared" si="3"/>
        <v>22</v>
      </c>
      <c r="V18" s="116">
        <f t="shared" si="4"/>
        <v>9220</v>
      </c>
      <c r="W18" s="116">
        <f t="shared" si="7"/>
        <v>12.123602892833663</v>
      </c>
      <c r="X18" s="173">
        <v>50</v>
      </c>
      <c r="Y18" s="171">
        <v>5000</v>
      </c>
      <c r="Z18" s="171">
        <v>12</v>
      </c>
      <c r="AA18" s="173">
        <v>2200</v>
      </c>
      <c r="AB18" s="116">
        <f t="shared" si="8"/>
        <v>137</v>
      </c>
      <c r="AC18" s="171">
        <f t="shared" si="5"/>
        <v>81050</v>
      </c>
      <c r="AD18" s="171">
        <f t="shared" si="5"/>
        <v>34</v>
      </c>
      <c r="AE18" s="116">
        <f t="shared" si="6"/>
        <v>11420</v>
      </c>
      <c r="AF18" s="116">
        <f t="shared" si="9"/>
        <v>14.090067859346084</v>
      </c>
    </row>
    <row r="19" spans="1:32" s="107" customFormat="1" ht="17.25" customHeight="1" x14ac:dyDescent="0.25">
      <c r="A19" s="172">
        <v>14</v>
      </c>
      <c r="B19" s="172" t="s">
        <v>22</v>
      </c>
      <c r="C19" s="172"/>
      <c r="D19" s="173">
        <v>47</v>
      </c>
      <c r="E19" s="171">
        <v>2943</v>
      </c>
      <c r="F19" s="171">
        <v>0</v>
      </c>
      <c r="G19" s="116">
        <v>0</v>
      </c>
      <c r="H19" s="116">
        <f t="shared" si="10"/>
        <v>0</v>
      </c>
      <c r="I19" s="173">
        <v>24</v>
      </c>
      <c r="J19" s="171">
        <v>90825</v>
      </c>
      <c r="K19" s="171">
        <v>0</v>
      </c>
      <c r="L19" s="173">
        <v>0</v>
      </c>
      <c r="M19" s="116">
        <f t="shared" si="1"/>
        <v>0</v>
      </c>
      <c r="N19" s="116">
        <v>35</v>
      </c>
      <c r="O19" s="171">
        <v>16792</v>
      </c>
      <c r="P19" s="171">
        <v>0</v>
      </c>
      <c r="Q19" s="116">
        <v>0</v>
      </c>
      <c r="R19" s="116">
        <f t="shared" si="2"/>
        <v>0</v>
      </c>
      <c r="S19" s="116">
        <f t="shared" si="3"/>
        <v>106</v>
      </c>
      <c r="T19" s="171">
        <f t="shared" si="3"/>
        <v>110560</v>
      </c>
      <c r="U19" s="171">
        <f t="shared" si="3"/>
        <v>0</v>
      </c>
      <c r="V19" s="116">
        <f t="shared" si="4"/>
        <v>0</v>
      </c>
      <c r="W19" s="116">
        <f t="shared" si="7"/>
        <v>0</v>
      </c>
      <c r="X19" s="173">
        <v>50</v>
      </c>
      <c r="Y19" s="171">
        <v>5000</v>
      </c>
      <c r="Z19" s="171">
        <v>2</v>
      </c>
      <c r="AA19" s="173">
        <v>500</v>
      </c>
      <c r="AB19" s="116">
        <f t="shared" si="8"/>
        <v>156</v>
      </c>
      <c r="AC19" s="171">
        <f t="shared" si="5"/>
        <v>115560</v>
      </c>
      <c r="AD19" s="171">
        <f t="shared" si="5"/>
        <v>2</v>
      </c>
      <c r="AE19" s="116">
        <f t="shared" si="6"/>
        <v>500</v>
      </c>
      <c r="AF19" s="116">
        <f t="shared" si="9"/>
        <v>0.43267566632052612</v>
      </c>
    </row>
    <row r="20" spans="1:32" s="107" customFormat="1" ht="15" customHeight="1" x14ac:dyDescent="0.25">
      <c r="A20" s="172">
        <v>15</v>
      </c>
      <c r="B20" s="172" t="s">
        <v>23</v>
      </c>
      <c r="C20" s="172"/>
      <c r="D20" s="173">
        <v>40</v>
      </c>
      <c r="E20" s="171">
        <v>3071</v>
      </c>
      <c r="F20" s="171">
        <v>0</v>
      </c>
      <c r="G20" s="116">
        <v>0</v>
      </c>
      <c r="H20" s="116">
        <f t="shared" si="10"/>
        <v>0</v>
      </c>
      <c r="I20" s="173">
        <v>20</v>
      </c>
      <c r="J20" s="171">
        <v>37800</v>
      </c>
      <c r="K20" s="171">
        <v>5</v>
      </c>
      <c r="L20" s="116">
        <v>1585</v>
      </c>
      <c r="M20" s="116">
        <f t="shared" si="1"/>
        <v>4.193121693121693</v>
      </c>
      <c r="N20" s="116">
        <v>29</v>
      </c>
      <c r="O20" s="171">
        <v>15520</v>
      </c>
      <c r="P20" s="171">
        <v>0</v>
      </c>
      <c r="Q20" s="116">
        <v>0</v>
      </c>
      <c r="R20" s="116">
        <f t="shared" si="2"/>
        <v>0</v>
      </c>
      <c r="S20" s="116">
        <f t="shared" si="3"/>
        <v>89</v>
      </c>
      <c r="T20" s="171">
        <f t="shared" si="3"/>
        <v>56391</v>
      </c>
      <c r="U20" s="171">
        <f t="shared" si="3"/>
        <v>5</v>
      </c>
      <c r="V20" s="116">
        <f t="shared" si="4"/>
        <v>1585</v>
      </c>
      <c r="W20" s="116">
        <f t="shared" si="7"/>
        <v>2.8107322090404496</v>
      </c>
      <c r="X20" s="173">
        <v>50</v>
      </c>
      <c r="Y20" s="171">
        <v>5000</v>
      </c>
      <c r="Z20" s="171">
        <v>0</v>
      </c>
      <c r="AA20" s="173">
        <v>0</v>
      </c>
      <c r="AB20" s="116">
        <f t="shared" si="8"/>
        <v>139</v>
      </c>
      <c r="AC20" s="171">
        <f t="shared" si="5"/>
        <v>61391</v>
      </c>
      <c r="AD20" s="171">
        <f t="shared" si="5"/>
        <v>5</v>
      </c>
      <c r="AE20" s="116">
        <f t="shared" si="6"/>
        <v>1585</v>
      </c>
      <c r="AF20" s="116">
        <f t="shared" si="9"/>
        <v>2.581811666205144</v>
      </c>
    </row>
    <row r="21" spans="1:32" s="107" customFormat="1" ht="15" customHeight="1" x14ac:dyDescent="0.25">
      <c r="A21" s="172">
        <v>16</v>
      </c>
      <c r="B21" s="172" t="s">
        <v>75</v>
      </c>
      <c r="C21" s="172"/>
      <c r="D21" s="173">
        <v>25</v>
      </c>
      <c r="E21" s="171">
        <v>2107</v>
      </c>
      <c r="F21" s="171">
        <v>0</v>
      </c>
      <c r="G21" s="116">
        <v>0</v>
      </c>
      <c r="H21" s="116">
        <f t="shared" si="10"/>
        <v>0</v>
      </c>
      <c r="I21" s="173">
        <v>16</v>
      </c>
      <c r="J21" s="171">
        <v>15750</v>
      </c>
      <c r="K21" s="171">
        <v>5</v>
      </c>
      <c r="L21" s="116">
        <v>598</v>
      </c>
      <c r="M21" s="116">
        <f t="shared" si="1"/>
        <v>3.7968253968253971</v>
      </c>
      <c r="N21" s="116">
        <v>17</v>
      </c>
      <c r="O21" s="171">
        <v>7765</v>
      </c>
      <c r="P21" s="171">
        <v>0</v>
      </c>
      <c r="Q21" s="116">
        <v>0</v>
      </c>
      <c r="R21" s="116">
        <f t="shared" si="2"/>
        <v>0</v>
      </c>
      <c r="S21" s="116">
        <f t="shared" si="3"/>
        <v>58</v>
      </c>
      <c r="T21" s="171">
        <f t="shared" si="3"/>
        <v>25622</v>
      </c>
      <c r="U21" s="171">
        <f t="shared" si="3"/>
        <v>5</v>
      </c>
      <c r="V21" s="116">
        <f t="shared" si="4"/>
        <v>598</v>
      </c>
      <c r="W21" s="116">
        <f t="shared" si="7"/>
        <v>2.3339317773788149</v>
      </c>
      <c r="X21" s="173">
        <v>50</v>
      </c>
      <c r="Y21" s="171">
        <v>5000</v>
      </c>
      <c r="Z21" s="171">
        <v>1</v>
      </c>
      <c r="AA21" s="173">
        <v>2000</v>
      </c>
      <c r="AB21" s="116">
        <f t="shared" si="8"/>
        <v>108</v>
      </c>
      <c r="AC21" s="171">
        <f t="shared" si="5"/>
        <v>30622</v>
      </c>
      <c r="AD21" s="171">
        <f t="shared" si="5"/>
        <v>6</v>
      </c>
      <c r="AE21" s="116">
        <f t="shared" si="6"/>
        <v>2598</v>
      </c>
      <c r="AF21" s="116">
        <f t="shared" si="9"/>
        <v>8.4840964012801248</v>
      </c>
    </row>
    <row r="22" spans="1:32" s="107" customFormat="1" ht="15.75" customHeight="1" x14ac:dyDescent="0.25">
      <c r="A22" s="172">
        <v>17</v>
      </c>
      <c r="B22" s="281" t="s">
        <v>34</v>
      </c>
      <c r="C22" s="282"/>
      <c r="D22" s="173">
        <v>18</v>
      </c>
      <c r="E22" s="171">
        <v>1346</v>
      </c>
      <c r="F22" s="171">
        <v>0</v>
      </c>
      <c r="G22" s="116">
        <v>0</v>
      </c>
      <c r="H22" s="116">
        <f t="shared" si="10"/>
        <v>0</v>
      </c>
      <c r="I22" s="173">
        <v>12</v>
      </c>
      <c r="J22" s="171">
        <v>29925</v>
      </c>
      <c r="K22" s="171">
        <v>3</v>
      </c>
      <c r="L22" s="116">
        <v>300</v>
      </c>
      <c r="M22" s="116">
        <f t="shared" si="1"/>
        <v>1.0025062656641603</v>
      </c>
      <c r="N22" s="116">
        <v>16</v>
      </c>
      <c r="O22" s="171">
        <v>7930</v>
      </c>
      <c r="P22" s="171">
        <v>1</v>
      </c>
      <c r="Q22" s="116">
        <v>400</v>
      </c>
      <c r="R22" s="116">
        <f t="shared" si="2"/>
        <v>5.0441361916771754</v>
      </c>
      <c r="S22" s="116">
        <f t="shared" si="3"/>
        <v>46</v>
      </c>
      <c r="T22" s="171">
        <f t="shared" si="3"/>
        <v>39201</v>
      </c>
      <c r="U22" s="171">
        <f t="shared" si="3"/>
        <v>4</v>
      </c>
      <c r="V22" s="116">
        <f t="shared" si="4"/>
        <v>700</v>
      </c>
      <c r="W22" s="116">
        <f t="shared" si="7"/>
        <v>1.7856687329404861</v>
      </c>
      <c r="X22" s="173">
        <v>50</v>
      </c>
      <c r="Y22" s="171">
        <v>5000</v>
      </c>
      <c r="Z22" s="171">
        <v>0</v>
      </c>
      <c r="AA22" s="173">
        <v>0</v>
      </c>
      <c r="AB22" s="116">
        <f t="shared" si="8"/>
        <v>96</v>
      </c>
      <c r="AC22" s="171">
        <f t="shared" si="5"/>
        <v>44201</v>
      </c>
      <c r="AD22" s="171">
        <f t="shared" si="5"/>
        <v>4</v>
      </c>
      <c r="AE22" s="116">
        <f t="shared" si="6"/>
        <v>700</v>
      </c>
      <c r="AF22" s="116">
        <f t="shared" si="9"/>
        <v>1.5836745774982466</v>
      </c>
    </row>
    <row r="23" spans="1:32" s="107" customFormat="1" ht="24.75" customHeight="1" x14ac:dyDescent="0.25">
      <c r="A23" s="283" t="s">
        <v>51</v>
      </c>
      <c r="B23" s="311"/>
      <c r="C23" s="311"/>
      <c r="D23" s="113">
        <f>SUM(D7:D22)</f>
        <v>766</v>
      </c>
      <c r="E23" s="114">
        <f>SUM(E7:E22)</f>
        <v>69794</v>
      </c>
      <c r="F23" s="113">
        <f>SUM(F7:F22)</f>
        <v>22</v>
      </c>
      <c r="G23" s="114">
        <f>SUM(G7:G22)</f>
        <v>2520</v>
      </c>
      <c r="H23" s="116">
        <f t="shared" si="10"/>
        <v>3.6106255552053184</v>
      </c>
      <c r="I23" s="114">
        <f>SUM(I7:I22)</f>
        <v>347</v>
      </c>
      <c r="J23" s="113">
        <f>SUM(J7:J22)</f>
        <v>928100</v>
      </c>
      <c r="K23" s="114">
        <f>K7+K8+K9+K10+K11+K12+K13+K14+K15+K16+K17+K18+K19+K20+K21+K22</f>
        <v>69</v>
      </c>
      <c r="L23" s="114">
        <f t="shared" ref="L23:AE23" si="11">L7+L8+L9+L10+L11+L12+L13+L14+L15+L16+L17+L18+L19+L20+L21+L22</f>
        <v>225642</v>
      </c>
      <c r="M23" s="116">
        <f t="shared" si="1"/>
        <v>24.312250835039329</v>
      </c>
      <c r="N23" s="114">
        <f t="shared" si="11"/>
        <v>621</v>
      </c>
      <c r="O23" s="114">
        <f t="shared" si="11"/>
        <v>379781</v>
      </c>
      <c r="P23" s="114">
        <f t="shared" si="11"/>
        <v>58</v>
      </c>
      <c r="Q23" s="114">
        <f t="shared" si="11"/>
        <v>39291</v>
      </c>
      <c r="R23" s="116">
        <f t="shared" si="2"/>
        <v>10.345699231925767</v>
      </c>
      <c r="S23" s="114">
        <f t="shared" si="11"/>
        <v>1734</v>
      </c>
      <c r="T23" s="114">
        <f t="shared" si="11"/>
        <v>1377675</v>
      </c>
      <c r="U23" s="171">
        <f t="shared" ref="U23:U35" si="12">SUM(F23,K23,P23)</f>
        <v>149</v>
      </c>
      <c r="V23" s="116">
        <f t="shared" si="4"/>
        <v>267453</v>
      </c>
      <c r="W23" s="114"/>
      <c r="X23" s="114">
        <f t="shared" si="11"/>
        <v>2200</v>
      </c>
      <c r="Y23" s="114">
        <f t="shared" si="11"/>
        <v>220000</v>
      </c>
      <c r="Z23" s="114">
        <f t="shared" si="11"/>
        <v>46</v>
      </c>
      <c r="AA23" s="114">
        <f t="shared" si="11"/>
        <v>70703</v>
      </c>
      <c r="AB23" s="114">
        <f t="shared" si="11"/>
        <v>3791</v>
      </c>
      <c r="AC23" s="114">
        <f t="shared" si="11"/>
        <v>1549090</v>
      </c>
      <c r="AD23" s="114">
        <f t="shared" si="11"/>
        <v>161</v>
      </c>
      <c r="AE23" s="114">
        <f t="shared" si="11"/>
        <v>317751</v>
      </c>
      <c r="AF23" s="115">
        <f>AE23*100/AC23</f>
        <v>20.512107108044077</v>
      </c>
    </row>
    <row r="24" spans="1:32" s="107" customFormat="1" ht="16.5" customHeight="1" x14ac:dyDescent="0.25">
      <c r="A24" s="172">
        <v>18</v>
      </c>
      <c r="B24" s="281" t="s">
        <v>52</v>
      </c>
      <c r="C24" s="282"/>
      <c r="D24" s="173">
        <v>21</v>
      </c>
      <c r="E24" s="171">
        <v>1939</v>
      </c>
      <c r="F24" s="171">
        <v>0</v>
      </c>
      <c r="G24" s="116">
        <v>0</v>
      </c>
      <c r="H24" s="116">
        <f t="shared" si="10"/>
        <v>0</v>
      </c>
      <c r="I24" s="173">
        <v>16</v>
      </c>
      <c r="J24" s="171">
        <v>15750</v>
      </c>
      <c r="K24" s="171">
        <v>1</v>
      </c>
      <c r="L24" s="116">
        <v>450</v>
      </c>
      <c r="M24" s="116">
        <f t="shared" si="1"/>
        <v>2.8571428571428572</v>
      </c>
      <c r="N24" s="116">
        <v>18</v>
      </c>
      <c r="O24" s="171">
        <v>14120</v>
      </c>
      <c r="P24" s="171">
        <v>0</v>
      </c>
      <c r="Q24" s="116">
        <v>0</v>
      </c>
      <c r="R24" s="116">
        <f t="shared" si="2"/>
        <v>0</v>
      </c>
      <c r="S24" s="116">
        <f>SUM(D24,I24,N24)</f>
        <v>55</v>
      </c>
      <c r="T24" s="171">
        <f>SUM(E24,J24,O24)</f>
        <v>31809</v>
      </c>
      <c r="U24" s="171">
        <f t="shared" si="12"/>
        <v>1</v>
      </c>
      <c r="V24" s="116">
        <f t="shared" si="4"/>
        <v>450</v>
      </c>
      <c r="W24" s="116">
        <f t="shared" si="7"/>
        <v>1.4146939545411676</v>
      </c>
      <c r="X24" s="173">
        <v>50</v>
      </c>
      <c r="Y24" s="171">
        <v>5000</v>
      </c>
      <c r="Z24" s="171">
        <v>13</v>
      </c>
      <c r="AA24" s="173">
        <v>8281</v>
      </c>
      <c r="AB24" s="116">
        <f t="shared" ref="AB24:AD25" si="13">SUM(S24,X24)</f>
        <v>105</v>
      </c>
      <c r="AC24" s="171">
        <f t="shared" si="13"/>
        <v>36809</v>
      </c>
      <c r="AD24" s="171">
        <f t="shared" si="13"/>
        <v>14</v>
      </c>
      <c r="AE24" s="116">
        <f>V24+AA24</f>
        <v>8731</v>
      </c>
      <c r="AF24" s="116">
        <f t="shared" si="9"/>
        <v>23.719742454291069</v>
      </c>
    </row>
    <row r="25" spans="1:32" s="107" customFormat="1" ht="18.75" customHeight="1" x14ac:dyDescent="0.25">
      <c r="A25" s="172">
        <v>19</v>
      </c>
      <c r="B25" s="281" t="s">
        <v>53</v>
      </c>
      <c r="C25" s="282"/>
      <c r="D25" s="173">
        <v>163</v>
      </c>
      <c r="E25" s="171">
        <v>10308</v>
      </c>
      <c r="F25" s="171">
        <v>0</v>
      </c>
      <c r="G25" s="116">
        <v>0</v>
      </c>
      <c r="H25" s="116">
        <f t="shared" si="10"/>
        <v>0</v>
      </c>
      <c r="I25" s="173">
        <v>72</v>
      </c>
      <c r="J25" s="171">
        <v>61950</v>
      </c>
      <c r="K25" s="171">
        <v>0</v>
      </c>
      <c r="L25" s="116">
        <v>0</v>
      </c>
      <c r="M25" s="116">
        <f t="shared" si="1"/>
        <v>0</v>
      </c>
      <c r="N25" s="116">
        <v>90</v>
      </c>
      <c r="O25" s="171">
        <v>70920</v>
      </c>
      <c r="P25" s="171">
        <v>2</v>
      </c>
      <c r="Q25" s="116">
        <v>500</v>
      </c>
      <c r="R25" s="116">
        <f t="shared" si="2"/>
        <v>0.70501974055273553</v>
      </c>
      <c r="S25" s="116">
        <f>SUM(D25,I25,N25)</f>
        <v>325</v>
      </c>
      <c r="T25" s="171">
        <f>SUM(E25,J25,O25)</f>
        <v>143178</v>
      </c>
      <c r="U25" s="171">
        <f t="shared" si="12"/>
        <v>2</v>
      </c>
      <c r="V25" s="116">
        <f t="shared" si="4"/>
        <v>500</v>
      </c>
      <c r="W25" s="116">
        <f t="shared" si="7"/>
        <v>0.34921566162399253</v>
      </c>
      <c r="X25" s="173">
        <v>400</v>
      </c>
      <c r="Y25" s="171">
        <v>40000</v>
      </c>
      <c r="Z25" s="171">
        <v>226</v>
      </c>
      <c r="AA25" s="173">
        <v>29432</v>
      </c>
      <c r="AB25" s="116">
        <f t="shared" si="13"/>
        <v>725</v>
      </c>
      <c r="AC25" s="171">
        <f t="shared" si="13"/>
        <v>183178</v>
      </c>
      <c r="AD25" s="171">
        <f t="shared" si="13"/>
        <v>228</v>
      </c>
      <c r="AE25" s="116">
        <f>V25+AA25</f>
        <v>29932</v>
      </c>
      <c r="AF25" s="116">
        <f t="shared" si="9"/>
        <v>16.340390221533152</v>
      </c>
    </row>
    <row r="26" spans="1:32" s="107" customFormat="1" ht="25.5" customHeight="1" x14ac:dyDescent="0.25">
      <c r="A26" s="283" t="s">
        <v>54</v>
      </c>
      <c r="B26" s="283"/>
      <c r="C26" s="283"/>
      <c r="D26" s="113">
        <f t="shared" ref="D26:J26" si="14">SUM(D24:D25)</f>
        <v>184</v>
      </c>
      <c r="E26" s="114">
        <f t="shared" si="14"/>
        <v>12247</v>
      </c>
      <c r="F26" s="113">
        <f t="shared" si="14"/>
        <v>0</v>
      </c>
      <c r="G26" s="114">
        <f t="shared" si="14"/>
        <v>0</v>
      </c>
      <c r="H26" s="114">
        <f t="shared" si="14"/>
        <v>0</v>
      </c>
      <c r="I26" s="113">
        <f t="shared" si="14"/>
        <v>88</v>
      </c>
      <c r="J26" s="113">
        <f t="shared" si="14"/>
        <v>77700</v>
      </c>
      <c r="K26" s="115">
        <f>K24+K25</f>
        <v>1</v>
      </c>
      <c r="L26" s="115">
        <f t="shared" ref="L26:AE26" si="15">L24+L25</f>
        <v>450</v>
      </c>
      <c r="M26" s="115">
        <f t="shared" si="15"/>
        <v>2.8571428571428572</v>
      </c>
      <c r="N26" s="115">
        <f t="shared" si="15"/>
        <v>108</v>
      </c>
      <c r="O26" s="115">
        <f t="shared" si="15"/>
        <v>85040</v>
      </c>
      <c r="P26" s="115">
        <f t="shared" si="15"/>
        <v>2</v>
      </c>
      <c r="Q26" s="115">
        <f t="shared" si="15"/>
        <v>500</v>
      </c>
      <c r="R26" s="115">
        <f t="shared" si="15"/>
        <v>0.70501974055273553</v>
      </c>
      <c r="S26" s="115">
        <f t="shared" si="15"/>
        <v>380</v>
      </c>
      <c r="T26" s="115">
        <f t="shared" si="15"/>
        <v>174987</v>
      </c>
      <c r="U26" s="171">
        <f t="shared" si="12"/>
        <v>3</v>
      </c>
      <c r="V26" s="116">
        <f t="shared" si="4"/>
        <v>950</v>
      </c>
      <c r="W26" s="115">
        <f t="shared" si="15"/>
        <v>1.7639096161651602</v>
      </c>
      <c r="X26" s="115">
        <f t="shared" si="15"/>
        <v>450</v>
      </c>
      <c r="Y26" s="115">
        <f t="shared" si="15"/>
        <v>45000</v>
      </c>
      <c r="Z26" s="115">
        <f t="shared" si="15"/>
        <v>239</v>
      </c>
      <c r="AA26" s="115">
        <f t="shared" si="15"/>
        <v>37713</v>
      </c>
      <c r="AB26" s="115">
        <f t="shared" si="15"/>
        <v>830</v>
      </c>
      <c r="AC26" s="115">
        <f t="shared" si="15"/>
        <v>219987</v>
      </c>
      <c r="AD26" s="115">
        <f t="shared" si="15"/>
        <v>242</v>
      </c>
      <c r="AE26" s="115">
        <f t="shared" si="15"/>
        <v>38663</v>
      </c>
      <c r="AF26" s="115">
        <f t="shared" si="9"/>
        <v>17.575129439466878</v>
      </c>
    </row>
    <row r="27" spans="1:32" s="107" customFormat="1" ht="16.5" customHeight="1" x14ac:dyDescent="0.25">
      <c r="A27" s="172">
        <v>20</v>
      </c>
      <c r="B27" s="281" t="s">
        <v>55</v>
      </c>
      <c r="C27" s="282"/>
      <c r="D27" s="173">
        <v>118</v>
      </c>
      <c r="E27" s="171">
        <v>7241</v>
      </c>
      <c r="F27" s="171">
        <v>15</v>
      </c>
      <c r="G27" s="116">
        <v>9178</v>
      </c>
      <c r="H27" s="116">
        <f t="shared" si="10"/>
        <v>126.75044883303411</v>
      </c>
      <c r="I27" s="173">
        <v>79</v>
      </c>
      <c r="J27" s="171">
        <v>200450</v>
      </c>
      <c r="K27" s="171">
        <v>6</v>
      </c>
      <c r="L27" s="116">
        <v>24642</v>
      </c>
      <c r="M27" s="116">
        <f t="shared" si="1"/>
        <v>12.293339985033674</v>
      </c>
      <c r="N27" s="116">
        <v>122</v>
      </c>
      <c r="O27" s="171">
        <v>94160</v>
      </c>
      <c r="P27" s="171">
        <v>80</v>
      </c>
      <c r="Q27" s="116">
        <v>39376</v>
      </c>
      <c r="R27" s="116">
        <f t="shared" ref="R27:R51" si="16">Q27/O27*100</f>
        <v>41.818181818181813</v>
      </c>
      <c r="S27" s="116">
        <f t="shared" ref="S27:T34" si="17">SUM(D27,I27,N27)</f>
        <v>319</v>
      </c>
      <c r="T27" s="171">
        <f t="shared" si="17"/>
        <v>301851</v>
      </c>
      <c r="U27" s="171">
        <f t="shared" si="12"/>
        <v>101</v>
      </c>
      <c r="V27" s="116">
        <f t="shared" si="4"/>
        <v>73196</v>
      </c>
      <c r="W27" s="116">
        <f t="shared" ref="W27:W51" si="18">V27/T27*100</f>
        <v>24.249050027993942</v>
      </c>
      <c r="X27" s="173">
        <v>1200</v>
      </c>
      <c r="Y27" s="171">
        <v>120000</v>
      </c>
      <c r="Z27" s="171">
        <v>976</v>
      </c>
      <c r="AA27" s="173">
        <v>417575</v>
      </c>
      <c r="AB27" s="116">
        <f t="shared" ref="AB27:AD34" si="19">SUM(S27,X27)</f>
        <v>1519</v>
      </c>
      <c r="AC27" s="171">
        <f t="shared" si="19"/>
        <v>421851</v>
      </c>
      <c r="AD27" s="171">
        <f t="shared" si="19"/>
        <v>1077</v>
      </c>
      <c r="AE27" s="116">
        <f t="shared" ref="AE27:AE34" si="20">V27+AA27</f>
        <v>490771</v>
      </c>
      <c r="AF27" s="116">
        <f t="shared" si="9"/>
        <v>116.33752201606728</v>
      </c>
    </row>
    <row r="28" spans="1:32" s="107" customFormat="1" ht="16.5" customHeight="1" x14ac:dyDescent="0.25">
      <c r="A28" s="172">
        <v>21</v>
      </c>
      <c r="B28" s="281" t="s">
        <v>56</v>
      </c>
      <c r="C28" s="282"/>
      <c r="D28" s="173">
        <v>22</v>
      </c>
      <c r="E28" s="171">
        <v>1344</v>
      </c>
      <c r="F28" s="171">
        <v>0</v>
      </c>
      <c r="G28" s="116">
        <v>0</v>
      </c>
      <c r="H28" s="116">
        <f t="shared" si="10"/>
        <v>0</v>
      </c>
      <c r="I28" s="173">
        <v>14</v>
      </c>
      <c r="J28" s="171">
        <v>10500</v>
      </c>
      <c r="K28" s="174">
        <v>2</v>
      </c>
      <c r="L28" s="175">
        <v>2396</v>
      </c>
      <c r="M28" s="116">
        <f t="shared" si="1"/>
        <v>22.81904761904762</v>
      </c>
      <c r="N28" s="116">
        <v>22</v>
      </c>
      <c r="O28" s="171">
        <v>13825</v>
      </c>
      <c r="P28" s="171">
        <v>5</v>
      </c>
      <c r="Q28" s="116">
        <v>1771</v>
      </c>
      <c r="R28" s="116">
        <f t="shared" si="16"/>
        <v>12.81012658227848</v>
      </c>
      <c r="S28" s="116">
        <f t="shared" si="17"/>
        <v>58</v>
      </c>
      <c r="T28" s="171">
        <f t="shared" si="17"/>
        <v>25669</v>
      </c>
      <c r="U28" s="171">
        <f t="shared" si="12"/>
        <v>7</v>
      </c>
      <c r="V28" s="116">
        <f t="shared" si="4"/>
        <v>4167</v>
      </c>
      <c r="W28" s="116">
        <f t="shared" si="18"/>
        <v>16.233589154232732</v>
      </c>
      <c r="X28" s="173">
        <v>50</v>
      </c>
      <c r="Y28" s="171">
        <v>5000</v>
      </c>
      <c r="Z28" s="171">
        <v>31</v>
      </c>
      <c r="AA28" s="173">
        <v>5098</v>
      </c>
      <c r="AB28" s="116">
        <f t="shared" si="19"/>
        <v>108</v>
      </c>
      <c r="AC28" s="171">
        <f t="shared" si="19"/>
        <v>30669</v>
      </c>
      <c r="AD28" s="171">
        <f t="shared" si="19"/>
        <v>38</v>
      </c>
      <c r="AE28" s="116">
        <f t="shared" si="20"/>
        <v>9265</v>
      </c>
      <c r="AF28" s="116">
        <f t="shared" si="9"/>
        <v>30.209657960807331</v>
      </c>
    </row>
    <row r="29" spans="1:32" s="107" customFormat="1" ht="18.75" customHeight="1" x14ac:dyDescent="0.25">
      <c r="A29" s="172">
        <v>22</v>
      </c>
      <c r="B29" s="172" t="s">
        <v>57</v>
      </c>
      <c r="C29" s="172"/>
      <c r="D29" s="173">
        <v>27</v>
      </c>
      <c r="E29" s="171">
        <v>2329</v>
      </c>
      <c r="F29" s="171">
        <v>0</v>
      </c>
      <c r="G29" s="116">
        <v>0</v>
      </c>
      <c r="H29" s="116">
        <f t="shared" si="10"/>
        <v>0</v>
      </c>
      <c r="I29" s="173">
        <v>21</v>
      </c>
      <c r="J29" s="171">
        <v>77800</v>
      </c>
      <c r="K29" s="171">
        <v>7</v>
      </c>
      <c r="L29" s="116">
        <v>1837</v>
      </c>
      <c r="M29" s="116">
        <f t="shared" si="1"/>
        <v>2.3611825192802054</v>
      </c>
      <c r="N29" s="116">
        <v>25</v>
      </c>
      <c r="O29" s="171">
        <v>15425</v>
      </c>
      <c r="P29" s="171">
        <v>17</v>
      </c>
      <c r="Q29" s="116">
        <v>7753</v>
      </c>
      <c r="R29" s="116">
        <f t="shared" si="16"/>
        <v>50.262560777957866</v>
      </c>
      <c r="S29" s="116">
        <f t="shared" si="17"/>
        <v>73</v>
      </c>
      <c r="T29" s="171">
        <f t="shared" si="17"/>
        <v>95554</v>
      </c>
      <c r="U29" s="171">
        <f t="shared" si="12"/>
        <v>24</v>
      </c>
      <c r="V29" s="116">
        <f t="shared" si="4"/>
        <v>9590</v>
      </c>
      <c r="W29" s="116">
        <f t="shared" si="18"/>
        <v>10.036209891788936</v>
      </c>
      <c r="X29" s="173">
        <v>150</v>
      </c>
      <c r="Y29" s="171">
        <v>15000</v>
      </c>
      <c r="Z29" s="171">
        <v>12</v>
      </c>
      <c r="AA29" s="173">
        <v>10600</v>
      </c>
      <c r="AB29" s="116">
        <f t="shared" si="19"/>
        <v>223</v>
      </c>
      <c r="AC29" s="171">
        <f t="shared" si="19"/>
        <v>110554</v>
      </c>
      <c r="AD29" s="171">
        <f t="shared" si="19"/>
        <v>36</v>
      </c>
      <c r="AE29" s="116">
        <f t="shared" si="20"/>
        <v>20190</v>
      </c>
      <c r="AF29" s="116">
        <f t="shared" si="9"/>
        <v>18.262568518552019</v>
      </c>
    </row>
    <row r="30" spans="1:32" s="107" customFormat="1" ht="17.25" customHeight="1" x14ac:dyDescent="0.25">
      <c r="A30" s="172">
        <v>23</v>
      </c>
      <c r="B30" s="172" t="s">
        <v>58</v>
      </c>
      <c r="C30" s="172"/>
      <c r="D30" s="173">
        <v>41</v>
      </c>
      <c r="E30" s="171">
        <v>3271</v>
      </c>
      <c r="F30" s="171">
        <v>8</v>
      </c>
      <c r="G30" s="116">
        <v>1154.3</v>
      </c>
      <c r="H30" s="116">
        <f t="shared" si="10"/>
        <v>35.288902476306937</v>
      </c>
      <c r="I30" s="173">
        <v>28</v>
      </c>
      <c r="J30" s="171">
        <v>92925</v>
      </c>
      <c r="K30" s="171">
        <v>13</v>
      </c>
      <c r="L30" s="116">
        <v>66694</v>
      </c>
      <c r="M30" s="116">
        <f t="shared" si="1"/>
        <v>71.771859026096323</v>
      </c>
      <c r="N30" s="116">
        <v>48</v>
      </c>
      <c r="O30" s="171">
        <v>45645</v>
      </c>
      <c r="P30" s="171">
        <v>1</v>
      </c>
      <c r="Q30" s="116">
        <v>1449</v>
      </c>
      <c r="R30" s="116">
        <f t="shared" si="16"/>
        <v>3.1744988498192575</v>
      </c>
      <c r="S30" s="116">
        <f t="shared" si="17"/>
        <v>117</v>
      </c>
      <c r="T30" s="171">
        <f t="shared" si="17"/>
        <v>141841</v>
      </c>
      <c r="U30" s="171">
        <f t="shared" si="12"/>
        <v>22</v>
      </c>
      <c r="V30" s="116">
        <f t="shared" si="4"/>
        <v>69297.3</v>
      </c>
      <c r="W30" s="116">
        <f t="shared" si="18"/>
        <v>48.855620025239531</v>
      </c>
      <c r="X30" s="173">
        <v>50</v>
      </c>
      <c r="Y30" s="171">
        <v>5000</v>
      </c>
      <c r="Z30" s="171">
        <v>155</v>
      </c>
      <c r="AA30" s="173">
        <v>336856</v>
      </c>
      <c r="AB30" s="116">
        <f t="shared" si="19"/>
        <v>167</v>
      </c>
      <c r="AC30" s="171">
        <f t="shared" si="19"/>
        <v>146841</v>
      </c>
      <c r="AD30" s="171">
        <f t="shared" si="19"/>
        <v>177</v>
      </c>
      <c r="AE30" s="116">
        <f t="shared" si="20"/>
        <v>406153.3</v>
      </c>
      <c r="AF30" s="116">
        <f t="shared" si="9"/>
        <v>276.59393493642784</v>
      </c>
    </row>
    <row r="31" spans="1:32" s="107" customFormat="1" ht="17.25" customHeight="1" x14ac:dyDescent="0.25">
      <c r="A31" s="172">
        <v>24</v>
      </c>
      <c r="B31" s="172" t="s">
        <v>59</v>
      </c>
      <c r="C31" s="172"/>
      <c r="D31" s="173">
        <v>22</v>
      </c>
      <c r="E31" s="171">
        <v>2060</v>
      </c>
      <c r="F31" s="171">
        <v>40</v>
      </c>
      <c r="G31" s="116">
        <v>3030</v>
      </c>
      <c r="H31" s="116">
        <f t="shared" si="10"/>
        <v>147.08737864077668</v>
      </c>
      <c r="I31" s="173">
        <v>15</v>
      </c>
      <c r="J31" s="171">
        <v>54700</v>
      </c>
      <c r="K31" s="171">
        <v>1</v>
      </c>
      <c r="L31" s="116">
        <v>1280</v>
      </c>
      <c r="M31" s="116">
        <f>L31/J31*100</f>
        <v>2.340036563071298</v>
      </c>
      <c r="N31" s="116">
        <v>24</v>
      </c>
      <c r="O31" s="171">
        <v>14665</v>
      </c>
      <c r="P31" s="171">
        <v>2</v>
      </c>
      <c r="Q31" s="116">
        <v>900</v>
      </c>
      <c r="R31" s="116">
        <f t="shared" si="16"/>
        <v>6.1370610296624619</v>
      </c>
      <c r="S31" s="116">
        <f t="shared" si="17"/>
        <v>61</v>
      </c>
      <c r="T31" s="171">
        <f t="shared" si="17"/>
        <v>71425</v>
      </c>
      <c r="U31" s="171">
        <f t="shared" si="12"/>
        <v>43</v>
      </c>
      <c r="V31" s="116">
        <f t="shared" si="4"/>
        <v>5210</v>
      </c>
      <c r="W31" s="116">
        <f t="shared" si="18"/>
        <v>7.2943647182359115</v>
      </c>
      <c r="X31" s="173">
        <v>50</v>
      </c>
      <c r="Y31" s="171">
        <v>5000</v>
      </c>
      <c r="Z31" s="171">
        <v>288</v>
      </c>
      <c r="AA31" s="173">
        <v>29514</v>
      </c>
      <c r="AB31" s="116">
        <f t="shared" si="19"/>
        <v>111</v>
      </c>
      <c r="AC31" s="171">
        <f t="shared" si="19"/>
        <v>76425</v>
      </c>
      <c r="AD31" s="171">
        <f t="shared" si="19"/>
        <v>331</v>
      </c>
      <c r="AE31" s="116">
        <f t="shared" si="20"/>
        <v>34724</v>
      </c>
      <c r="AF31" s="116">
        <f t="shared" si="9"/>
        <v>45.435394177298008</v>
      </c>
    </row>
    <row r="32" spans="1:32" s="107" customFormat="1" ht="17.25" customHeight="1" x14ac:dyDescent="0.25">
      <c r="A32" s="172">
        <v>25</v>
      </c>
      <c r="B32" s="172" t="s">
        <v>76</v>
      </c>
      <c r="C32" s="172"/>
      <c r="D32" s="173">
        <v>17</v>
      </c>
      <c r="E32" s="171">
        <v>1794</v>
      </c>
      <c r="F32" s="171">
        <v>0</v>
      </c>
      <c r="G32" s="116">
        <v>0</v>
      </c>
      <c r="H32" s="116">
        <f t="shared" si="10"/>
        <v>0</v>
      </c>
      <c r="I32" s="173">
        <v>12</v>
      </c>
      <c r="J32" s="171">
        <v>13650</v>
      </c>
      <c r="K32" s="171">
        <v>0</v>
      </c>
      <c r="L32" s="116">
        <v>0</v>
      </c>
      <c r="M32" s="116">
        <f t="shared" si="1"/>
        <v>0</v>
      </c>
      <c r="N32" s="116">
        <v>21</v>
      </c>
      <c r="O32" s="171">
        <v>14475</v>
      </c>
      <c r="P32" s="171">
        <v>0</v>
      </c>
      <c r="Q32" s="116">
        <v>0</v>
      </c>
      <c r="R32" s="116">
        <f t="shared" si="16"/>
        <v>0</v>
      </c>
      <c r="S32" s="116">
        <f t="shared" si="17"/>
        <v>50</v>
      </c>
      <c r="T32" s="171">
        <f t="shared" si="17"/>
        <v>29919</v>
      </c>
      <c r="U32" s="171">
        <f t="shared" si="12"/>
        <v>0</v>
      </c>
      <c r="V32" s="116">
        <f t="shared" si="4"/>
        <v>0</v>
      </c>
      <c r="W32" s="116">
        <f t="shared" si="18"/>
        <v>0</v>
      </c>
      <c r="X32" s="173">
        <v>50</v>
      </c>
      <c r="Y32" s="171">
        <v>5000</v>
      </c>
      <c r="Z32" s="171">
        <v>1</v>
      </c>
      <c r="AA32" s="173">
        <v>15000</v>
      </c>
      <c r="AB32" s="116">
        <f t="shared" si="19"/>
        <v>100</v>
      </c>
      <c r="AC32" s="171">
        <f t="shared" si="19"/>
        <v>34919</v>
      </c>
      <c r="AD32" s="171">
        <f t="shared" si="19"/>
        <v>1</v>
      </c>
      <c r="AE32" s="116">
        <f t="shared" si="20"/>
        <v>15000</v>
      </c>
      <c r="AF32" s="116">
        <f t="shared" si="9"/>
        <v>42.956556602422751</v>
      </c>
    </row>
    <row r="33" spans="1:32" s="107" customFormat="1" ht="17.25" customHeight="1" x14ac:dyDescent="0.25">
      <c r="A33" s="172">
        <v>26</v>
      </c>
      <c r="B33" s="172" t="s">
        <v>60</v>
      </c>
      <c r="C33" s="172"/>
      <c r="D33" s="173">
        <v>22</v>
      </c>
      <c r="E33" s="171">
        <v>2101</v>
      </c>
      <c r="F33" s="171">
        <v>0</v>
      </c>
      <c r="G33" s="116">
        <v>0</v>
      </c>
      <c r="H33" s="116">
        <f t="shared" si="10"/>
        <v>0</v>
      </c>
      <c r="I33" s="173">
        <v>14</v>
      </c>
      <c r="J33" s="171">
        <v>14700</v>
      </c>
      <c r="K33" s="171">
        <v>4</v>
      </c>
      <c r="L33" s="116">
        <v>10500</v>
      </c>
      <c r="M33" s="116">
        <f>L33/J33*100</f>
        <v>71.428571428571431</v>
      </c>
      <c r="N33" s="116">
        <v>27</v>
      </c>
      <c r="O33" s="171">
        <v>16185</v>
      </c>
      <c r="P33" s="171">
        <v>0</v>
      </c>
      <c r="Q33" s="116">
        <v>0</v>
      </c>
      <c r="R33" s="116">
        <f t="shared" si="16"/>
        <v>0</v>
      </c>
      <c r="S33" s="116">
        <f t="shared" si="17"/>
        <v>63</v>
      </c>
      <c r="T33" s="171">
        <f t="shared" si="17"/>
        <v>32986</v>
      </c>
      <c r="U33" s="171">
        <f t="shared" si="12"/>
        <v>4</v>
      </c>
      <c r="V33" s="116">
        <f t="shared" si="4"/>
        <v>10500</v>
      </c>
      <c r="W33" s="116">
        <f t="shared" si="18"/>
        <v>31.831686169890254</v>
      </c>
      <c r="X33" s="173">
        <v>100</v>
      </c>
      <c r="Y33" s="171">
        <v>10000</v>
      </c>
      <c r="Z33" s="171">
        <v>13</v>
      </c>
      <c r="AA33" s="173">
        <v>5231</v>
      </c>
      <c r="AB33" s="116">
        <f t="shared" si="19"/>
        <v>163</v>
      </c>
      <c r="AC33" s="171">
        <f t="shared" si="19"/>
        <v>42986</v>
      </c>
      <c r="AD33" s="171">
        <f t="shared" si="19"/>
        <v>17</v>
      </c>
      <c r="AE33" s="116">
        <f t="shared" si="20"/>
        <v>15731</v>
      </c>
      <c r="AF33" s="116">
        <f>AE33*100/AC33</f>
        <v>36.595635788396223</v>
      </c>
    </row>
    <row r="34" spans="1:32" s="107" customFormat="1" ht="17.25" customHeight="1" x14ac:dyDescent="0.25">
      <c r="A34" s="172">
        <v>27</v>
      </c>
      <c r="B34" s="172" t="s">
        <v>61</v>
      </c>
      <c r="C34" s="172"/>
      <c r="D34" s="173">
        <v>17</v>
      </c>
      <c r="E34" s="171">
        <v>860</v>
      </c>
      <c r="F34" s="171">
        <v>0</v>
      </c>
      <c r="G34" s="116">
        <v>0</v>
      </c>
      <c r="H34" s="116">
        <f t="shared" si="10"/>
        <v>0</v>
      </c>
      <c r="I34" s="173">
        <v>14</v>
      </c>
      <c r="J34" s="171">
        <v>14700</v>
      </c>
      <c r="K34" s="171">
        <v>3</v>
      </c>
      <c r="L34" s="116">
        <v>25200</v>
      </c>
      <c r="M34" s="116">
        <f>L34/J34*100</f>
        <v>171.42857142857142</v>
      </c>
      <c r="N34" s="116">
        <v>20</v>
      </c>
      <c r="O34" s="171">
        <v>13675</v>
      </c>
      <c r="P34" s="171">
        <v>0</v>
      </c>
      <c r="Q34" s="116">
        <v>0</v>
      </c>
      <c r="R34" s="116">
        <f t="shared" si="16"/>
        <v>0</v>
      </c>
      <c r="S34" s="116">
        <f t="shared" si="17"/>
        <v>51</v>
      </c>
      <c r="T34" s="171">
        <f t="shared" si="17"/>
        <v>29235</v>
      </c>
      <c r="U34" s="171">
        <f t="shared" si="12"/>
        <v>3</v>
      </c>
      <c r="V34" s="116">
        <f t="shared" si="4"/>
        <v>25200</v>
      </c>
      <c r="W34" s="116">
        <f t="shared" si="18"/>
        <v>86.198050282195993</v>
      </c>
      <c r="X34" s="173">
        <v>50</v>
      </c>
      <c r="Y34" s="171">
        <v>5000</v>
      </c>
      <c r="Z34" s="171">
        <v>1</v>
      </c>
      <c r="AA34" s="173">
        <v>2000</v>
      </c>
      <c r="AB34" s="116">
        <f t="shared" si="19"/>
        <v>101</v>
      </c>
      <c r="AC34" s="171">
        <f t="shared" si="19"/>
        <v>34235</v>
      </c>
      <c r="AD34" s="171">
        <f t="shared" si="19"/>
        <v>4</v>
      </c>
      <c r="AE34" s="116">
        <f t="shared" si="20"/>
        <v>27200</v>
      </c>
      <c r="AF34" s="116">
        <f>AE34*100/AC34</f>
        <v>79.450854388783412</v>
      </c>
    </row>
    <row r="35" spans="1:32" s="107" customFormat="1" ht="23.25" customHeight="1" x14ac:dyDescent="0.25">
      <c r="A35" s="305" t="s">
        <v>77</v>
      </c>
      <c r="B35" s="306"/>
      <c r="C35" s="307"/>
      <c r="D35" s="113">
        <f>SUM(D27:D34)</f>
        <v>286</v>
      </c>
      <c r="E35" s="113">
        <f>SUM(E27:E34)</f>
        <v>21000</v>
      </c>
      <c r="F35" s="113">
        <f>SUM(F27:F34)</f>
        <v>63</v>
      </c>
      <c r="G35" s="113">
        <f>SUM(G27:G34)</f>
        <v>13362.3</v>
      </c>
      <c r="H35" s="116">
        <f t="shared" si="10"/>
        <v>63.629999999999995</v>
      </c>
      <c r="I35" s="113">
        <f>SUM(I27:I34)</f>
        <v>197</v>
      </c>
      <c r="J35" s="114">
        <f>SUM(J27:J34)</f>
        <v>479425</v>
      </c>
      <c r="K35" s="114">
        <f>K27+K28+K29+K30+K31+K32+K33+K34</f>
        <v>36</v>
      </c>
      <c r="L35" s="114">
        <f t="shared" ref="L35:AE35" si="21">L27+L28+L29+L30+L31+L32+L33+L34</f>
        <v>132549</v>
      </c>
      <c r="M35" s="116">
        <f>L35/J35*100</f>
        <v>27.647494394326539</v>
      </c>
      <c r="N35" s="114">
        <f t="shared" si="21"/>
        <v>309</v>
      </c>
      <c r="O35" s="114">
        <f t="shared" si="21"/>
        <v>228055</v>
      </c>
      <c r="P35" s="114">
        <f t="shared" si="21"/>
        <v>105</v>
      </c>
      <c r="Q35" s="114">
        <f t="shared" si="21"/>
        <v>51249</v>
      </c>
      <c r="R35" s="116">
        <f t="shared" si="16"/>
        <v>22.472210650939466</v>
      </c>
      <c r="S35" s="114">
        <f t="shared" si="21"/>
        <v>792</v>
      </c>
      <c r="T35" s="114">
        <f t="shared" si="21"/>
        <v>728480</v>
      </c>
      <c r="U35" s="171">
        <f t="shared" si="12"/>
        <v>204</v>
      </c>
      <c r="V35" s="116">
        <f t="shared" si="4"/>
        <v>197160.3</v>
      </c>
      <c r="W35" s="116">
        <f t="shared" si="18"/>
        <v>27.06461399077531</v>
      </c>
      <c r="X35" s="114">
        <f t="shared" si="21"/>
        <v>1700</v>
      </c>
      <c r="Y35" s="114">
        <f t="shared" si="21"/>
        <v>170000</v>
      </c>
      <c r="Z35" s="114">
        <f t="shared" si="21"/>
        <v>1477</v>
      </c>
      <c r="AA35" s="114">
        <f t="shared" si="21"/>
        <v>821874</v>
      </c>
      <c r="AB35" s="114">
        <f t="shared" si="21"/>
        <v>2492</v>
      </c>
      <c r="AC35" s="114">
        <f t="shared" si="21"/>
        <v>898480</v>
      </c>
      <c r="AD35" s="114">
        <f t="shared" si="21"/>
        <v>1681</v>
      </c>
      <c r="AE35" s="114">
        <f t="shared" si="21"/>
        <v>1019034.3</v>
      </c>
      <c r="AF35" s="116">
        <f>AE35*100/AC35</f>
        <v>113.41758302911585</v>
      </c>
    </row>
    <row r="36" spans="1:32" s="107" customFormat="1" ht="19.5" customHeight="1" x14ac:dyDescent="0.25">
      <c r="A36" s="308" t="s">
        <v>312</v>
      </c>
      <c r="B36" s="309"/>
      <c r="C36" s="310"/>
      <c r="D36" s="113">
        <f>D6+D23+D26+D35</f>
        <v>1370</v>
      </c>
      <c r="E36" s="113">
        <f t="shared" ref="E36:AE36" si="22">E6+E23+E26+E35</f>
        <v>117431</v>
      </c>
      <c r="F36" s="113">
        <f t="shared" si="22"/>
        <v>89</v>
      </c>
      <c r="G36" s="113">
        <f t="shared" si="22"/>
        <v>21056.3</v>
      </c>
      <c r="H36" s="116">
        <f t="shared" si="10"/>
        <v>17.930784886443956</v>
      </c>
      <c r="I36" s="113">
        <f t="shared" si="22"/>
        <v>710</v>
      </c>
      <c r="J36" s="113">
        <f t="shared" si="22"/>
        <v>1669500</v>
      </c>
      <c r="K36" s="113">
        <f t="shared" si="22"/>
        <v>120</v>
      </c>
      <c r="L36" s="113">
        <f t="shared" si="22"/>
        <v>483241</v>
      </c>
      <c r="M36" s="116">
        <f>L36/J36*100</f>
        <v>28.945253069781373</v>
      </c>
      <c r="N36" s="113">
        <f t="shared" si="22"/>
        <v>1204</v>
      </c>
      <c r="O36" s="113">
        <f t="shared" si="22"/>
        <v>811009</v>
      </c>
      <c r="P36" s="113">
        <f t="shared" si="22"/>
        <v>250</v>
      </c>
      <c r="Q36" s="113">
        <f t="shared" si="22"/>
        <v>174104</v>
      </c>
      <c r="R36" s="116">
        <f t="shared" si="16"/>
        <v>21.467579274705955</v>
      </c>
      <c r="S36" s="113">
        <f t="shared" si="22"/>
        <v>3284</v>
      </c>
      <c r="T36" s="113">
        <f t="shared" si="22"/>
        <v>2597940</v>
      </c>
      <c r="U36" s="113">
        <f t="shared" si="22"/>
        <v>459</v>
      </c>
      <c r="V36" s="113">
        <f t="shared" si="22"/>
        <v>678401.3</v>
      </c>
      <c r="W36" s="116">
        <f t="shared" si="18"/>
        <v>26.1130472605218</v>
      </c>
      <c r="X36" s="113">
        <f t="shared" si="22"/>
        <v>5450</v>
      </c>
      <c r="Y36" s="113">
        <f t="shared" si="22"/>
        <v>545000</v>
      </c>
      <c r="Z36" s="113">
        <f t="shared" si="22"/>
        <v>1864</v>
      </c>
      <c r="AA36" s="113">
        <f t="shared" si="22"/>
        <v>984945</v>
      </c>
      <c r="AB36" s="113">
        <f t="shared" si="22"/>
        <v>39172</v>
      </c>
      <c r="AC36" s="113">
        <f t="shared" si="22"/>
        <v>3094355</v>
      </c>
      <c r="AD36" s="113">
        <f t="shared" si="22"/>
        <v>2289</v>
      </c>
      <c r="AE36" s="113">
        <f t="shared" si="22"/>
        <v>1642941.3</v>
      </c>
      <c r="AF36" s="116">
        <f>AE36*100/AC36</f>
        <v>53.094790352108923</v>
      </c>
    </row>
    <row r="37" spans="1:32" x14ac:dyDescent="0.25">
      <c r="A37" s="284" t="s">
        <v>265</v>
      </c>
      <c r="B37" s="284"/>
      <c r="C37" s="277"/>
    </row>
    <row r="38" spans="1:32" x14ac:dyDescent="0.25">
      <c r="A38" s="4">
        <v>1</v>
      </c>
      <c r="B38" s="279" t="s">
        <v>133</v>
      </c>
      <c r="C38" s="280"/>
      <c r="D38" s="36">
        <v>201</v>
      </c>
      <c r="E38" s="36">
        <v>43489</v>
      </c>
      <c r="F38" s="36">
        <v>53</v>
      </c>
      <c r="G38" s="36">
        <v>11824</v>
      </c>
      <c r="H38" s="116">
        <f t="shared" si="10"/>
        <v>27.188484444342247</v>
      </c>
      <c r="I38" s="36">
        <v>13</v>
      </c>
      <c r="J38" s="36">
        <v>5075</v>
      </c>
      <c r="K38" s="36">
        <v>1</v>
      </c>
      <c r="L38" s="36">
        <v>1100</v>
      </c>
      <c r="M38" s="116">
        <f>L38/J38*100</f>
        <v>21.674876847290641</v>
      </c>
      <c r="N38" s="36">
        <v>218</v>
      </c>
      <c r="O38" s="36">
        <v>117466</v>
      </c>
      <c r="P38" s="36">
        <f>SUM(U38-F38-K38)</f>
        <v>2</v>
      </c>
      <c r="Q38" s="36">
        <f>SUM(V38-G38-L38)</f>
        <v>1200</v>
      </c>
      <c r="R38" s="116">
        <f t="shared" si="16"/>
        <v>1.0215721996152078</v>
      </c>
      <c r="S38" s="36">
        <v>431</v>
      </c>
      <c r="T38" s="36">
        <v>166030</v>
      </c>
      <c r="U38" s="36">
        <v>56</v>
      </c>
      <c r="V38" s="36">
        <v>14124</v>
      </c>
      <c r="W38" s="116">
        <f t="shared" si="18"/>
        <v>8.5068963440342102</v>
      </c>
      <c r="X38" s="36">
        <v>97</v>
      </c>
      <c r="Y38" s="36">
        <v>3169</v>
      </c>
      <c r="Z38" s="36">
        <v>34</v>
      </c>
      <c r="AA38" s="36">
        <v>29742</v>
      </c>
      <c r="AB38" s="36">
        <f>SUM(S38+X38)</f>
        <v>528</v>
      </c>
      <c r="AC38" s="36">
        <f>SUM(T38+Y38)</f>
        <v>169199</v>
      </c>
      <c r="AD38" s="36">
        <f>SUM(U38+Z38)</f>
        <v>90</v>
      </c>
      <c r="AE38" s="36">
        <f>SUM(V38+AA38)</f>
        <v>43866</v>
      </c>
      <c r="AF38" s="116">
        <f t="shared" ref="AF38:AF51" si="23">AE38*100/AC38</f>
        <v>25.925685139983099</v>
      </c>
    </row>
    <row r="39" spans="1:32" x14ac:dyDescent="0.25">
      <c r="A39" s="4">
        <v>2</v>
      </c>
      <c r="B39" s="279" t="s">
        <v>136</v>
      </c>
      <c r="C39" s="280"/>
      <c r="D39" s="36">
        <v>16</v>
      </c>
      <c r="E39" s="36">
        <v>3172</v>
      </c>
      <c r="F39" s="36">
        <v>4</v>
      </c>
      <c r="G39" s="36">
        <v>2732</v>
      </c>
      <c r="H39" s="116">
        <f t="shared" si="10"/>
        <v>86.128625472887776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63</v>
      </c>
      <c r="O39" s="36">
        <v>5287</v>
      </c>
      <c r="P39" s="36">
        <f t="shared" ref="P39:Q49" si="24">SUM(U39-F39-K39)</f>
        <v>0</v>
      </c>
      <c r="Q39" s="36">
        <f t="shared" si="24"/>
        <v>0</v>
      </c>
      <c r="R39" s="116">
        <f t="shared" si="16"/>
        <v>0</v>
      </c>
      <c r="S39" s="36">
        <v>79</v>
      </c>
      <c r="T39" s="36">
        <v>8458</v>
      </c>
      <c r="U39" s="36">
        <v>4</v>
      </c>
      <c r="V39" s="36">
        <v>2732</v>
      </c>
      <c r="W39" s="116">
        <f t="shared" si="18"/>
        <v>32.300780326318282</v>
      </c>
      <c r="X39" s="36">
        <v>6</v>
      </c>
      <c r="Y39" s="36">
        <v>233</v>
      </c>
      <c r="Z39" s="36">
        <v>3</v>
      </c>
      <c r="AA39" s="36">
        <v>300</v>
      </c>
      <c r="AB39" s="36">
        <f t="shared" ref="AB39:AD50" si="25">SUM(S39+X39)</f>
        <v>85</v>
      </c>
      <c r="AC39" s="36">
        <f t="shared" si="25"/>
        <v>8691</v>
      </c>
      <c r="AD39" s="36">
        <f>SUM(U39+Z39)</f>
        <v>7</v>
      </c>
      <c r="AE39" s="36">
        <f t="shared" ref="AE39:AE50" si="26">SUM(V39+AA39)</f>
        <v>3032</v>
      </c>
      <c r="AF39" s="116">
        <f t="shared" si="23"/>
        <v>34.886664365435507</v>
      </c>
    </row>
    <row r="40" spans="1:32" x14ac:dyDescent="0.25">
      <c r="A40" s="4">
        <v>3</v>
      </c>
      <c r="B40" s="279" t="s">
        <v>140</v>
      </c>
      <c r="C40" s="280"/>
      <c r="D40" s="36">
        <v>39</v>
      </c>
      <c r="E40" s="36">
        <v>8004</v>
      </c>
      <c r="F40" s="36">
        <v>0</v>
      </c>
      <c r="G40" s="36">
        <v>0</v>
      </c>
      <c r="H40" s="116">
        <f t="shared" si="10"/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36</v>
      </c>
      <c r="O40" s="36">
        <v>10499</v>
      </c>
      <c r="P40" s="36">
        <f t="shared" si="24"/>
        <v>7</v>
      </c>
      <c r="Q40" s="36">
        <f t="shared" si="24"/>
        <v>2449</v>
      </c>
      <c r="R40" s="116">
        <f t="shared" si="16"/>
        <v>23.326031050576248</v>
      </c>
      <c r="S40" s="36">
        <v>75</v>
      </c>
      <c r="T40" s="36">
        <v>18503</v>
      </c>
      <c r="U40" s="36">
        <v>7</v>
      </c>
      <c r="V40" s="36">
        <v>2449</v>
      </c>
      <c r="W40" s="116">
        <f t="shared" si="18"/>
        <v>13.235691509484948</v>
      </c>
      <c r="X40" s="36">
        <v>24</v>
      </c>
      <c r="Y40" s="36">
        <v>455</v>
      </c>
      <c r="Z40" s="36">
        <v>2</v>
      </c>
      <c r="AA40" s="36">
        <v>290</v>
      </c>
      <c r="AB40" s="36">
        <f t="shared" si="25"/>
        <v>99</v>
      </c>
      <c r="AC40" s="36">
        <f t="shared" si="25"/>
        <v>18958</v>
      </c>
      <c r="AD40" s="36">
        <f>SUM(U40+Z40)</f>
        <v>9</v>
      </c>
      <c r="AE40" s="36">
        <f t="shared" si="26"/>
        <v>2739</v>
      </c>
      <c r="AF40" s="116">
        <f t="shared" si="23"/>
        <v>14.447726553433906</v>
      </c>
    </row>
    <row r="41" spans="1:32" x14ac:dyDescent="0.25">
      <c r="A41" s="4">
        <v>4</v>
      </c>
      <c r="B41" s="279" t="s">
        <v>256</v>
      </c>
      <c r="C41" s="280"/>
      <c r="D41" s="36">
        <v>28</v>
      </c>
      <c r="E41" s="36">
        <v>4628</v>
      </c>
      <c r="F41" s="36">
        <v>0</v>
      </c>
      <c r="G41" s="36">
        <v>0</v>
      </c>
      <c r="H41" s="116">
        <f t="shared" si="10"/>
        <v>0</v>
      </c>
      <c r="I41" s="36">
        <v>0</v>
      </c>
      <c r="J41" s="36">
        <v>0</v>
      </c>
      <c r="K41" s="36">
        <v>1</v>
      </c>
      <c r="L41" s="36">
        <v>1</v>
      </c>
      <c r="M41" s="36">
        <v>0</v>
      </c>
      <c r="N41" s="36">
        <v>27</v>
      </c>
      <c r="O41" s="36">
        <v>4758</v>
      </c>
      <c r="P41" s="36">
        <f t="shared" si="24"/>
        <v>0</v>
      </c>
      <c r="Q41" s="36">
        <f t="shared" si="24"/>
        <v>99</v>
      </c>
      <c r="R41" s="116">
        <f t="shared" si="16"/>
        <v>2.0807061790668349</v>
      </c>
      <c r="S41" s="36">
        <v>55</v>
      </c>
      <c r="T41" s="36">
        <v>9386</v>
      </c>
      <c r="U41" s="36">
        <v>1</v>
      </c>
      <c r="V41" s="36">
        <v>100</v>
      </c>
      <c r="W41" s="116">
        <f t="shared" si="18"/>
        <v>1.0654165778819518</v>
      </c>
      <c r="X41" s="36">
        <v>13</v>
      </c>
      <c r="Y41" s="36">
        <v>1021</v>
      </c>
      <c r="Z41" s="36">
        <v>3</v>
      </c>
      <c r="AA41" s="36">
        <v>848</v>
      </c>
      <c r="AB41" s="36">
        <f t="shared" si="25"/>
        <v>68</v>
      </c>
      <c r="AC41" s="36">
        <f t="shared" si="25"/>
        <v>10407</v>
      </c>
      <c r="AD41" s="36">
        <f>SUM(U41+Z41)</f>
        <v>4</v>
      </c>
      <c r="AE41" s="36">
        <f t="shared" si="26"/>
        <v>948</v>
      </c>
      <c r="AF41" s="116">
        <f t="shared" si="23"/>
        <v>9.1092533871432693</v>
      </c>
    </row>
    <row r="42" spans="1:32" x14ac:dyDescent="0.25">
      <c r="A42" s="4">
        <v>5</v>
      </c>
      <c r="B42" s="279" t="s">
        <v>134</v>
      </c>
      <c r="C42" s="280"/>
      <c r="D42" s="36">
        <v>243</v>
      </c>
      <c r="E42" s="36">
        <v>18672</v>
      </c>
      <c r="F42" s="36">
        <v>51</v>
      </c>
      <c r="G42" s="36">
        <v>6900</v>
      </c>
      <c r="H42" s="116">
        <f t="shared" si="10"/>
        <v>36.953727506426738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32</v>
      </c>
      <c r="O42" s="36">
        <v>2474</v>
      </c>
      <c r="P42" s="36">
        <f t="shared" si="24"/>
        <v>7</v>
      </c>
      <c r="Q42" s="36">
        <f t="shared" si="24"/>
        <v>1300</v>
      </c>
      <c r="R42" s="116">
        <f t="shared" si="16"/>
        <v>52.546483427647537</v>
      </c>
      <c r="S42" s="36">
        <v>274</v>
      </c>
      <c r="T42" s="36">
        <v>21146</v>
      </c>
      <c r="U42" s="36">
        <v>58</v>
      </c>
      <c r="V42" s="36">
        <v>8200</v>
      </c>
      <c r="W42" s="116">
        <f t="shared" si="18"/>
        <v>38.778019483590278</v>
      </c>
      <c r="X42" s="36">
        <v>29</v>
      </c>
      <c r="Y42" s="36">
        <v>328</v>
      </c>
      <c r="Z42" s="36">
        <v>11</v>
      </c>
      <c r="AA42" s="36">
        <v>3810</v>
      </c>
      <c r="AB42" s="36">
        <f t="shared" si="25"/>
        <v>303</v>
      </c>
      <c r="AC42" s="36">
        <f t="shared" si="25"/>
        <v>21474</v>
      </c>
      <c r="AD42" s="36">
        <f t="shared" si="25"/>
        <v>69</v>
      </c>
      <c r="AE42" s="36">
        <f t="shared" si="26"/>
        <v>12010</v>
      </c>
      <c r="AF42" s="116">
        <f t="shared" si="23"/>
        <v>55.92809909658191</v>
      </c>
    </row>
    <row r="43" spans="1:32" x14ac:dyDescent="0.25">
      <c r="A43" s="4">
        <v>6</v>
      </c>
      <c r="B43" s="279" t="s">
        <v>135</v>
      </c>
      <c r="C43" s="280"/>
      <c r="D43" s="36">
        <v>25</v>
      </c>
      <c r="E43" s="36">
        <v>529</v>
      </c>
      <c r="F43" s="36">
        <v>0</v>
      </c>
      <c r="G43" s="36">
        <v>0</v>
      </c>
      <c r="H43" s="116">
        <f t="shared" si="10"/>
        <v>0</v>
      </c>
      <c r="I43" s="36">
        <v>0</v>
      </c>
      <c r="J43" s="36">
        <v>0</v>
      </c>
      <c r="K43" s="36">
        <v>45</v>
      </c>
      <c r="L43" s="36">
        <v>4150</v>
      </c>
      <c r="M43" s="116">
        <v>0</v>
      </c>
      <c r="N43" s="36">
        <v>53</v>
      </c>
      <c r="O43" s="36">
        <v>5315</v>
      </c>
      <c r="P43" s="36">
        <f t="shared" si="24"/>
        <v>0</v>
      </c>
      <c r="Q43" s="36">
        <f t="shared" si="24"/>
        <v>0</v>
      </c>
      <c r="R43" s="116">
        <f t="shared" si="16"/>
        <v>0</v>
      </c>
      <c r="S43" s="36">
        <v>78</v>
      </c>
      <c r="T43" s="36">
        <v>5843</v>
      </c>
      <c r="U43" s="36">
        <v>45</v>
      </c>
      <c r="V43" s="36">
        <v>4150</v>
      </c>
      <c r="W43" s="116">
        <f t="shared" si="18"/>
        <v>71.0251583090878</v>
      </c>
      <c r="X43" s="36">
        <v>7</v>
      </c>
      <c r="Y43" s="36">
        <v>148</v>
      </c>
      <c r="Z43" s="36">
        <v>0</v>
      </c>
      <c r="AA43" s="36">
        <v>0</v>
      </c>
      <c r="AB43" s="36">
        <f t="shared" si="25"/>
        <v>85</v>
      </c>
      <c r="AC43" s="36">
        <f t="shared" si="25"/>
        <v>5991</v>
      </c>
      <c r="AD43" s="36">
        <f t="shared" si="25"/>
        <v>45</v>
      </c>
      <c r="AE43" s="36">
        <f t="shared" si="26"/>
        <v>4150</v>
      </c>
      <c r="AF43" s="116">
        <f t="shared" si="23"/>
        <v>69.270572525454853</v>
      </c>
    </row>
    <row r="44" spans="1:32" x14ac:dyDescent="0.25">
      <c r="A44" s="301" t="s">
        <v>257</v>
      </c>
      <c r="B44" s="302"/>
      <c r="C44" s="303"/>
      <c r="D44" s="36">
        <f>SUM(D38:D43)</f>
        <v>552</v>
      </c>
      <c r="E44" s="36">
        <f>SUM(E38:E43)</f>
        <v>78494</v>
      </c>
      <c r="F44" s="36">
        <f t="shared" ref="F44:G44" si="27">SUM(F38:F43)</f>
        <v>108</v>
      </c>
      <c r="G44" s="36">
        <f t="shared" si="27"/>
        <v>21456</v>
      </c>
      <c r="H44" s="116">
        <f t="shared" si="10"/>
        <v>27.334573343185465</v>
      </c>
      <c r="I44" s="36">
        <f t="shared" ref="I44:L44" si="28">SUM(I38:I43)</f>
        <v>13</v>
      </c>
      <c r="J44" s="36">
        <f t="shared" si="28"/>
        <v>5075</v>
      </c>
      <c r="K44" s="36">
        <f t="shared" si="28"/>
        <v>47</v>
      </c>
      <c r="L44" s="36">
        <f t="shared" si="28"/>
        <v>5251</v>
      </c>
      <c r="M44" s="116">
        <f>L44/J44*100</f>
        <v>103.46798029556649</v>
      </c>
      <c r="N44" s="36">
        <f t="shared" ref="N44:Q44" si="29">SUM(N38:N43)</f>
        <v>429</v>
      </c>
      <c r="O44" s="36">
        <f t="shared" si="29"/>
        <v>145799</v>
      </c>
      <c r="P44" s="36">
        <f t="shared" si="29"/>
        <v>16</v>
      </c>
      <c r="Q44" s="36">
        <f t="shared" si="29"/>
        <v>5048</v>
      </c>
      <c r="R44" s="116">
        <f t="shared" si="16"/>
        <v>3.4623008388260552</v>
      </c>
      <c r="S44" s="36">
        <f t="shared" ref="S44:V44" si="30">SUM(S38:S43)</f>
        <v>992</v>
      </c>
      <c r="T44" s="36">
        <f t="shared" si="30"/>
        <v>229366</v>
      </c>
      <c r="U44" s="36">
        <f t="shared" si="30"/>
        <v>171</v>
      </c>
      <c r="V44" s="36">
        <f t="shared" si="30"/>
        <v>31755</v>
      </c>
      <c r="W44" s="116">
        <f t="shared" si="18"/>
        <v>13.844684914067473</v>
      </c>
      <c r="X44" s="36">
        <f t="shared" ref="X44:AB44" si="31">SUM(X38:X43)</f>
        <v>176</v>
      </c>
      <c r="Y44" s="36">
        <f t="shared" si="31"/>
        <v>5354</v>
      </c>
      <c r="Z44" s="36">
        <f t="shared" si="31"/>
        <v>53</v>
      </c>
      <c r="AA44" s="36">
        <f t="shared" si="31"/>
        <v>34990</v>
      </c>
      <c r="AB44" s="36">
        <f t="shared" si="31"/>
        <v>1168</v>
      </c>
      <c r="AC44" s="36">
        <f t="shared" si="25"/>
        <v>234720</v>
      </c>
      <c r="AD44" s="36">
        <f t="shared" si="25"/>
        <v>224</v>
      </c>
      <c r="AE44" s="36">
        <f t="shared" si="26"/>
        <v>66745</v>
      </c>
      <c r="AF44" s="116">
        <f t="shared" si="23"/>
        <v>28.436008861622359</v>
      </c>
    </row>
    <row r="45" spans="1:32" x14ac:dyDescent="0.25">
      <c r="A45" s="190">
        <v>7</v>
      </c>
      <c r="B45" s="279" t="s">
        <v>258</v>
      </c>
      <c r="C45" s="280"/>
      <c r="D45" s="195">
        <v>33.833600000000004</v>
      </c>
      <c r="E45" s="195">
        <v>4440.66</v>
      </c>
      <c r="F45" s="36">
        <v>0</v>
      </c>
      <c r="G45" s="36">
        <v>0</v>
      </c>
      <c r="H45" s="116">
        <f t="shared" si="10"/>
        <v>0</v>
      </c>
      <c r="I45" s="36">
        <v>27</v>
      </c>
      <c r="J45" s="36">
        <v>1269</v>
      </c>
      <c r="K45" s="36">
        <v>0</v>
      </c>
      <c r="L45" s="36">
        <v>0</v>
      </c>
      <c r="M45" s="36">
        <v>0</v>
      </c>
      <c r="N45" s="195">
        <v>60</v>
      </c>
      <c r="O45" s="195">
        <v>6908</v>
      </c>
      <c r="P45" s="36">
        <f t="shared" si="24"/>
        <v>5</v>
      </c>
      <c r="Q45" s="36">
        <f t="shared" si="24"/>
        <v>901</v>
      </c>
      <c r="R45" s="116">
        <f t="shared" si="16"/>
        <v>13.04284887087435</v>
      </c>
      <c r="S45" s="195">
        <v>94</v>
      </c>
      <c r="T45" s="195">
        <v>11349</v>
      </c>
      <c r="U45" s="36">
        <v>5</v>
      </c>
      <c r="V45" s="36">
        <v>901</v>
      </c>
      <c r="W45" s="116">
        <f t="shared" si="18"/>
        <v>7.93902546479866</v>
      </c>
      <c r="X45" s="195">
        <v>6</v>
      </c>
      <c r="Y45" s="195">
        <v>159</v>
      </c>
      <c r="Z45" s="36">
        <v>0</v>
      </c>
      <c r="AA45" s="36">
        <v>0</v>
      </c>
      <c r="AB45" s="36">
        <f>SUM(S45+X45)</f>
        <v>100</v>
      </c>
      <c r="AC45" s="36">
        <f t="shared" si="25"/>
        <v>11508</v>
      </c>
      <c r="AD45" s="36">
        <f t="shared" si="25"/>
        <v>5</v>
      </c>
      <c r="AE45" s="36">
        <f t="shared" si="26"/>
        <v>901</v>
      </c>
      <c r="AF45" s="116">
        <f t="shared" si="23"/>
        <v>7.8293361140076465</v>
      </c>
    </row>
    <row r="46" spans="1:32" x14ac:dyDescent="0.25">
      <c r="A46" s="190">
        <v>8</v>
      </c>
      <c r="B46" s="279" t="s">
        <v>259</v>
      </c>
      <c r="C46" s="280"/>
      <c r="D46" s="195">
        <v>48</v>
      </c>
      <c r="E46" s="195">
        <v>3881</v>
      </c>
      <c r="F46" s="36">
        <v>0</v>
      </c>
      <c r="G46" s="36">
        <v>0</v>
      </c>
      <c r="H46" s="116">
        <f t="shared" si="10"/>
        <v>0</v>
      </c>
      <c r="I46" s="36">
        <v>0</v>
      </c>
      <c r="J46" s="36">
        <v>0</v>
      </c>
      <c r="K46" s="27">
        <v>5</v>
      </c>
      <c r="L46" s="27">
        <v>352</v>
      </c>
      <c r="M46" s="27">
        <v>0</v>
      </c>
      <c r="N46" s="195">
        <v>81</v>
      </c>
      <c r="O46" s="195">
        <v>4978</v>
      </c>
      <c r="P46" s="36">
        <f t="shared" si="24"/>
        <v>5</v>
      </c>
      <c r="Q46" s="36">
        <f t="shared" si="24"/>
        <v>400</v>
      </c>
      <c r="R46" s="116">
        <f t="shared" si="16"/>
        <v>8.0353555644837282</v>
      </c>
      <c r="S46" s="195">
        <v>156</v>
      </c>
      <c r="T46" s="195">
        <v>10128</v>
      </c>
      <c r="U46" s="36">
        <v>10</v>
      </c>
      <c r="V46" s="36">
        <v>752</v>
      </c>
      <c r="W46" s="116">
        <f t="shared" si="18"/>
        <v>7.4249605055292252</v>
      </c>
      <c r="X46" s="195">
        <v>87</v>
      </c>
      <c r="Y46" s="195">
        <v>8458</v>
      </c>
      <c r="Z46" s="36">
        <v>27</v>
      </c>
      <c r="AA46" s="36">
        <v>11028</v>
      </c>
      <c r="AB46" s="36">
        <f t="shared" ref="AB46:AB50" si="32">SUM(S46+X46)</f>
        <v>243</v>
      </c>
      <c r="AC46" s="36">
        <f t="shared" si="25"/>
        <v>18586</v>
      </c>
      <c r="AD46" s="36">
        <f t="shared" si="25"/>
        <v>37</v>
      </c>
      <c r="AE46" s="36">
        <f t="shared" si="26"/>
        <v>11780</v>
      </c>
      <c r="AF46" s="116">
        <f t="shared" si="23"/>
        <v>63.381039492090821</v>
      </c>
    </row>
    <row r="47" spans="1:32" ht="12.75" customHeight="1" x14ac:dyDescent="0.25">
      <c r="A47" s="190">
        <v>9</v>
      </c>
      <c r="B47" s="279" t="s">
        <v>260</v>
      </c>
      <c r="C47" s="280"/>
      <c r="D47" s="195">
        <v>52.864999999999995</v>
      </c>
      <c r="E47" s="195">
        <v>3912.01</v>
      </c>
      <c r="F47" s="36">
        <v>4</v>
      </c>
      <c r="G47" s="36">
        <v>640</v>
      </c>
      <c r="H47" s="116">
        <f t="shared" si="10"/>
        <v>16.359876380684099</v>
      </c>
      <c r="I47" s="36">
        <v>0</v>
      </c>
      <c r="J47" s="36">
        <v>0</v>
      </c>
      <c r="K47" s="27">
        <v>0</v>
      </c>
      <c r="L47" s="27">
        <v>0</v>
      </c>
      <c r="M47" s="27">
        <v>0</v>
      </c>
      <c r="N47" s="195">
        <v>14.802200000000001</v>
      </c>
      <c r="O47" s="195">
        <v>1585.95</v>
      </c>
      <c r="P47" s="36">
        <f t="shared" si="24"/>
        <v>0</v>
      </c>
      <c r="Q47" s="36">
        <f t="shared" si="24"/>
        <v>0</v>
      </c>
      <c r="R47" s="116">
        <f t="shared" si="16"/>
        <v>0</v>
      </c>
      <c r="S47" s="195">
        <v>68</v>
      </c>
      <c r="T47" s="195">
        <v>5498</v>
      </c>
      <c r="U47" s="36">
        <v>4</v>
      </c>
      <c r="V47" s="36">
        <v>640</v>
      </c>
      <c r="W47" s="116">
        <f t="shared" si="18"/>
        <v>11.640596580574753</v>
      </c>
      <c r="X47" s="195">
        <v>42</v>
      </c>
      <c r="Y47" s="195">
        <v>529</v>
      </c>
      <c r="Z47" s="36">
        <v>1</v>
      </c>
      <c r="AA47" s="36">
        <v>95</v>
      </c>
      <c r="AB47" s="36">
        <f t="shared" si="32"/>
        <v>110</v>
      </c>
      <c r="AC47" s="36">
        <f t="shared" si="25"/>
        <v>6027</v>
      </c>
      <c r="AD47" s="36">
        <f t="shared" si="25"/>
        <v>5</v>
      </c>
      <c r="AE47" s="36">
        <f t="shared" si="26"/>
        <v>735</v>
      </c>
      <c r="AF47" s="116">
        <f t="shared" si="23"/>
        <v>12.195121951219512</v>
      </c>
    </row>
    <row r="48" spans="1:32" ht="22.5" customHeight="1" x14ac:dyDescent="0.25">
      <c r="A48" s="279" t="s">
        <v>261</v>
      </c>
      <c r="B48" s="304"/>
      <c r="C48" s="280"/>
      <c r="D48" s="195">
        <f>SUM(D45:D47)</f>
        <v>134.6986</v>
      </c>
      <c r="E48" s="195">
        <f>SUM(E45:E47)</f>
        <v>12233.67</v>
      </c>
      <c r="F48" s="195">
        <f t="shared" ref="F48:L48" si="33">SUM(F45:F47)</f>
        <v>4</v>
      </c>
      <c r="G48" s="195">
        <f t="shared" si="33"/>
        <v>640</v>
      </c>
      <c r="H48" s="116">
        <f t="shared" si="10"/>
        <v>5.2314636572671978</v>
      </c>
      <c r="I48" s="195">
        <f t="shared" si="33"/>
        <v>27</v>
      </c>
      <c r="J48" s="195">
        <f t="shared" si="33"/>
        <v>1269</v>
      </c>
      <c r="K48" s="195">
        <f t="shared" si="33"/>
        <v>5</v>
      </c>
      <c r="L48" s="195">
        <f t="shared" si="33"/>
        <v>352</v>
      </c>
      <c r="M48" s="116">
        <f>L48/J48*100</f>
        <v>27.738376674546888</v>
      </c>
      <c r="N48" s="195">
        <f t="shared" ref="N48:Q48" si="34">SUM(N45:N47)</f>
        <v>155.8022</v>
      </c>
      <c r="O48" s="195">
        <f t="shared" si="34"/>
        <v>13471.95</v>
      </c>
      <c r="P48" s="195">
        <f t="shared" si="34"/>
        <v>10</v>
      </c>
      <c r="Q48" s="195">
        <f t="shared" si="34"/>
        <v>1301</v>
      </c>
      <c r="R48" s="116">
        <f t="shared" si="16"/>
        <v>9.657102349696963</v>
      </c>
      <c r="S48" s="195">
        <f t="shared" ref="S48:V48" si="35">SUM(S45:S47)</f>
        <v>318</v>
      </c>
      <c r="T48" s="195">
        <f t="shared" si="35"/>
        <v>26975</v>
      </c>
      <c r="U48" s="195">
        <f t="shared" si="35"/>
        <v>19</v>
      </c>
      <c r="V48" s="195">
        <f t="shared" si="35"/>
        <v>2293</v>
      </c>
      <c r="W48" s="116">
        <f t="shared" si="18"/>
        <v>8.5004633920296566</v>
      </c>
      <c r="X48" s="195">
        <f t="shared" ref="X48:AA48" si="36">SUM(X45:X47)</f>
        <v>135</v>
      </c>
      <c r="Y48" s="195">
        <f t="shared" si="36"/>
        <v>9146</v>
      </c>
      <c r="Z48" s="195">
        <f t="shared" si="36"/>
        <v>28</v>
      </c>
      <c r="AA48" s="195">
        <f t="shared" si="36"/>
        <v>11123</v>
      </c>
      <c r="AB48" s="36">
        <f t="shared" si="32"/>
        <v>453</v>
      </c>
      <c r="AC48" s="36">
        <f t="shared" si="25"/>
        <v>36121</v>
      </c>
      <c r="AD48" s="36">
        <f t="shared" si="25"/>
        <v>47</v>
      </c>
      <c r="AE48" s="36">
        <f t="shared" si="26"/>
        <v>13416</v>
      </c>
      <c r="AF48" s="116">
        <f t="shared" si="23"/>
        <v>37.141828853021785</v>
      </c>
    </row>
    <row r="49" spans="1:32" ht="15.75" customHeight="1" x14ac:dyDescent="0.25">
      <c r="A49" s="190">
        <v>10</v>
      </c>
      <c r="B49" s="279" t="s">
        <v>83</v>
      </c>
      <c r="C49" s="280"/>
      <c r="D49" s="197">
        <v>650</v>
      </c>
      <c r="E49" s="197">
        <v>62870</v>
      </c>
      <c r="F49" s="36">
        <v>85</v>
      </c>
      <c r="G49" s="36">
        <v>19193</v>
      </c>
      <c r="H49" s="116">
        <f t="shared" si="10"/>
        <v>30.528073803085729</v>
      </c>
      <c r="I49" s="36">
        <v>6</v>
      </c>
      <c r="J49" s="36">
        <v>4335</v>
      </c>
      <c r="K49" s="36">
        <v>3</v>
      </c>
      <c r="L49" s="36">
        <v>6030</v>
      </c>
      <c r="M49" s="116">
        <f>L49/J49*100</f>
        <v>139.10034602076124</v>
      </c>
      <c r="N49" s="193">
        <v>153</v>
      </c>
      <c r="O49" s="193">
        <v>60728</v>
      </c>
      <c r="P49" s="36">
        <f t="shared" si="24"/>
        <v>120</v>
      </c>
      <c r="Q49" s="36">
        <f t="shared" si="24"/>
        <v>88766</v>
      </c>
      <c r="R49" s="116">
        <f t="shared" si="16"/>
        <v>146.16980634962457</v>
      </c>
      <c r="S49" s="197">
        <v>810</v>
      </c>
      <c r="T49" s="197">
        <v>127933</v>
      </c>
      <c r="U49" s="36">
        <v>208</v>
      </c>
      <c r="V49" s="36">
        <v>113989</v>
      </c>
      <c r="W49" s="116">
        <f t="shared" si="18"/>
        <v>89.100544816427345</v>
      </c>
      <c r="X49" s="197">
        <v>492</v>
      </c>
      <c r="Y49" s="197">
        <v>84234</v>
      </c>
      <c r="Z49" s="36">
        <v>34</v>
      </c>
      <c r="AA49" s="36">
        <v>7791</v>
      </c>
      <c r="AB49" s="36">
        <f t="shared" si="32"/>
        <v>1302</v>
      </c>
      <c r="AC49" s="36">
        <f t="shared" si="25"/>
        <v>212167</v>
      </c>
      <c r="AD49" s="36">
        <f t="shared" si="25"/>
        <v>242</v>
      </c>
      <c r="AE49" s="36">
        <f t="shared" si="26"/>
        <v>121780</v>
      </c>
      <c r="AF49" s="116">
        <f t="shared" si="23"/>
        <v>57.398181621081505</v>
      </c>
    </row>
    <row r="50" spans="1:32" x14ac:dyDescent="0.25">
      <c r="A50" s="298" t="s">
        <v>262</v>
      </c>
      <c r="B50" s="299"/>
      <c r="C50" s="300"/>
      <c r="D50" s="195">
        <f>SUM(D44+D48+D49)</f>
        <v>1336.6985999999999</v>
      </c>
      <c r="E50" s="195">
        <f>SUM(E44+E48+E49)</f>
        <v>153597.66999999998</v>
      </c>
      <c r="F50" s="195">
        <f t="shared" ref="F50:G50" si="37">SUM(F44+F48+F49)</f>
        <v>197</v>
      </c>
      <c r="G50" s="195">
        <f t="shared" si="37"/>
        <v>41289</v>
      </c>
      <c r="H50" s="116">
        <f t="shared" si="10"/>
        <v>26.881267144221656</v>
      </c>
      <c r="I50" s="195">
        <f t="shared" ref="I50:L50" si="38">SUM(I44+I48+I49)</f>
        <v>46</v>
      </c>
      <c r="J50" s="195">
        <f t="shared" si="38"/>
        <v>10679</v>
      </c>
      <c r="K50" s="195">
        <f t="shared" si="38"/>
        <v>55</v>
      </c>
      <c r="L50" s="195">
        <f t="shared" si="38"/>
        <v>11633</v>
      </c>
      <c r="M50" s="116">
        <f>L50/J50*100</f>
        <v>108.93342073227829</v>
      </c>
      <c r="N50" s="195">
        <f t="shared" ref="N50:Q50" si="39">SUM(N44+N48+N49)</f>
        <v>737.80219999999997</v>
      </c>
      <c r="O50" s="195">
        <f t="shared" si="39"/>
        <v>219998.95</v>
      </c>
      <c r="P50" s="195">
        <f t="shared" si="39"/>
        <v>146</v>
      </c>
      <c r="Q50" s="195">
        <f t="shared" si="39"/>
        <v>95115</v>
      </c>
      <c r="R50" s="116">
        <f t="shared" si="16"/>
        <v>43.234297254600527</v>
      </c>
      <c r="S50" s="195">
        <f t="shared" ref="S50:V50" si="40">SUM(S44+S48+S49)</f>
        <v>2120</v>
      </c>
      <c r="T50" s="195">
        <f t="shared" si="40"/>
        <v>384274</v>
      </c>
      <c r="U50" s="195">
        <f t="shared" si="40"/>
        <v>398</v>
      </c>
      <c r="V50" s="195">
        <f t="shared" si="40"/>
        <v>148037</v>
      </c>
      <c r="W50" s="116">
        <f t="shared" si="18"/>
        <v>38.523813737073027</v>
      </c>
      <c r="X50" s="195">
        <f t="shared" ref="X50:AA50" si="41">SUM(X44+X48+X49)</f>
        <v>803</v>
      </c>
      <c r="Y50" s="195">
        <f t="shared" si="41"/>
        <v>98734</v>
      </c>
      <c r="Z50" s="195">
        <f t="shared" si="41"/>
        <v>115</v>
      </c>
      <c r="AA50" s="195">
        <f t="shared" si="41"/>
        <v>53904</v>
      </c>
      <c r="AB50" s="36">
        <f t="shared" si="32"/>
        <v>2923</v>
      </c>
      <c r="AC50" s="36">
        <f t="shared" si="25"/>
        <v>483008</v>
      </c>
      <c r="AD50" s="36">
        <f t="shared" si="25"/>
        <v>513</v>
      </c>
      <c r="AE50" s="36">
        <f t="shared" si="26"/>
        <v>201941</v>
      </c>
      <c r="AF50" s="116">
        <f t="shared" si="23"/>
        <v>41.809038359613091</v>
      </c>
    </row>
    <row r="51" spans="1:32" x14ac:dyDescent="0.25">
      <c r="A51" s="298" t="s">
        <v>313</v>
      </c>
      <c r="B51" s="299"/>
      <c r="C51" s="300"/>
      <c r="D51" s="195">
        <f>SUM(D50+D36)</f>
        <v>2706.6985999999997</v>
      </c>
      <c r="E51" s="195">
        <f t="shared" ref="E51:G51" si="42">SUM(E50+E36)</f>
        <v>271028.67</v>
      </c>
      <c r="F51" s="195">
        <f t="shared" si="42"/>
        <v>286</v>
      </c>
      <c r="G51" s="195">
        <f t="shared" si="42"/>
        <v>62345.3</v>
      </c>
      <c r="H51" s="116">
        <f t="shared" si="10"/>
        <v>23.00321216939891</v>
      </c>
      <c r="I51" s="195">
        <f>SUM(I50+I36)</f>
        <v>756</v>
      </c>
      <c r="J51" s="195">
        <f t="shared" ref="J51:Q51" si="43">SUM(J50+J36)</f>
        <v>1680179</v>
      </c>
      <c r="K51" s="195">
        <f t="shared" si="43"/>
        <v>175</v>
      </c>
      <c r="L51" s="195">
        <f t="shared" si="43"/>
        <v>494874</v>
      </c>
      <c r="M51" s="116">
        <f>L51/J51*100</f>
        <v>29.453647498272506</v>
      </c>
      <c r="N51" s="195">
        <f t="shared" si="43"/>
        <v>1941.8022000000001</v>
      </c>
      <c r="O51" s="195">
        <f t="shared" si="43"/>
        <v>1031007.95</v>
      </c>
      <c r="P51" s="195">
        <f t="shared" si="43"/>
        <v>396</v>
      </c>
      <c r="Q51" s="195">
        <f t="shared" si="43"/>
        <v>269219</v>
      </c>
      <c r="R51" s="116">
        <f t="shared" si="16"/>
        <v>26.112213780698784</v>
      </c>
      <c r="S51" s="195">
        <f t="shared" ref="S51:AE51" si="44">SUM(S50+S36)</f>
        <v>5404</v>
      </c>
      <c r="T51" s="195">
        <f t="shared" si="44"/>
        <v>2982214</v>
      </c>
      <c r="U51" s="195">
        <f t="shared" si="44"/>
        <v>857</v>
      </c>
      <c r="V51" s="195">
        <f t="shared" si="44"/>
        <v>826438.3</v>
      </c>
      <c r="W51" s="116">
        <f t="shared" si="18"/>
        <v>27.712239966682471</v>
      </c>
      <c r="X51" s="195">
        <f t="shared" si="44"/>
        <v>6253</v>
      </c>
      <c r="Y51" s="195">
        <f t="shared" si="44"/>
        <v>643734</v>
      </c>
      <c r="Z51" s="195">
        <f t="shared" si="44"/>
        <v>1979</v>
      </c>
      <c r="AA51" s="195">
        <f t="shared" si="44"/>
        <v>1038849</v>
      </c>
      <c r="AB51" s="195">
        <f t="shared" si="44"/>
        <v>42095</v>
      </c>
      <c r="AC51" s="195">
        <f t="shared" si="44"/>
        <v>3577363</v>
      </c>
      <c r="AD51" s="195">
        <f t="shared" si="44"/>
        <v>2802</v>
      </c>
      <c r="AE51" s="195">
        <f t="shared" si="44"/>
        <v>1844882.3</v>
      </c>
      <c r="AF51" s="116">
        <f t="shared" si="23"/>
        <v>51.571011943713849</v>
      </c>
    </row>
  </sheetData>
  <mergeCells count="31">
    <mergeCell ref="A51:C51"/>
    <mergeCell ref="A44:C44"/>
    <mergeCell ref="A48:C48"/>
    <mergeCell ref="B18:C18"/>
    <mergeCell ref="A35:C35"/>
    <mergeCell ref="B24:C24"/>
    <mergeCell ref="B25:C25"/>
    <mergeCell ref="B27:C27"/>
    <mergeCell ref="B28:C28"/>
    <mergeCell ref="A36:C36"/>
    <mergeCell ref="A23:C23"/>
    <mergeCell ref="B22:C22"/>
    <mergeCell ref="B47:C47"/>
    <mergeCell ref="B49:C49"/>
    <mergeCell ref="A50:C50"/>
    <mergeCell ref="A1:Q1"/>
    <mergeCell ref="R1:AF1"/>
    <mergeCell ref="A2:AF2"/>
    <mergeCell ref="B4:C4"/>
    <mergeCell ref="B5:C5"/>
    <mergeCell ref="B10:C10"/>
    <mergeCell ref="B46:C46"/>
    <mergeCell ref="A26:C26"/>
    <mergeCell ref="A37:C37"/>
    <mergeCell ref="B38:C38"/>
    <mergeCell ref="B39:C39"/>
    <mergeCell ref="B40:C40"/>
    <mergeCell ref="B41:C41"/>
    <mergeCell ref="B42:C42"/>
    <mergeCell ref="B43:C43"/>
    <mergeCell ref="B45:C45"/>
  </mergeCell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N17" sqref="N17"/>
    </sheetView>
  </sheetViews>
  <sheetFormatPr defaultRowHeight="15" x14ac:dyDescent="0.25"/>
  <cols>
    <col min="1" max="1" width="10.28515625" style="194" customWidth="1"/>
    <col min="2" max="2" width="21" style="194" customWidth="1"/>
    <col min="3" max="3" width="9.140625" style="194"/>
    <col min="4" max="4" width="10.42578125" style="194" customWidth="1"/>
    <col min="5" max="5" width="13.5703125" style="194" customWidth="1"/>
    <col min="6" max="6" width="14.85546875" style="194" customWidth="1"/>
    <col min="7" max="9" width="9.140625" style="194"/>
    <col min="10" max="10" width="19.7109375" style="194" bestFit="1" customWidth="1"/>
    <col min="11" max="11" width="15" style="194" customWidth="1"/>
    <col min="12" max="16384" width="9.140625" style="194"/>
  </cols>
  <sheetData>
    <row r="1" spans="1:11" ht="15.75" x14ac:dyDescent="0.25">
      <c r="A1" s="1"/>
      <c r="B1" s="1"/>
      <c r="C1" s="1"/>
      <c r="D1" s="1"/>
      <c r="E1" s="2" t="s">
        <v>289</v>
      </c>
      <c r="F1" s="2"/>
      <c r="G1" s="2" t="s">
        <v>290</v>
      </c>
      <c r="H1" s="218" t="s">
        <v>291</v>
      </c>
      <c r="I1" s="218"/>
      <c r="J1" s="218"/>
      <c r="K1" s="1"/>
    </row>
    <row r="2" spans="1:11" ht="15.75" x14ac:dyDescent="0.25">
      <c r="A2" s="1"/>
      <c r="B2" s="1"/>
      <c r="C2" s="1"/>
      <c r="D2" s="1"/>
      <c r="E2" s="2"/>
      <c r="F2" s="2"/>
      <c r="G2" s="2"/>
      <c r="H2" s="1"/>
      <c r="I2" s="1"/>
      <c r="J2" s="1"/>
      <c r="K2" s="1"/>
    </row>
    <row r="3" spans="1:11" ht="18" x14ac:dyDescent="0.25">
      <c r="A3" s="219"/>
      <c r="B3" s="2" t="s">
        <v>299</v>
      </c>
      <c r="C3" s="2"/>
      <c r="D3" s="220"/>
      <c r="E3" s="220"/>
      <c r="F3" s="220"/>
      <c r="G3" s="220"/>
      <c r="H3" s="220"/>
      <c r="I3" s="220"/>
      <c r="J3" s="220"/>
      <c r="K3" s="220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77" t="s">
        <v>0</v>
      </c>
      <c r="B5" s="178" t="s">
        <v>1</v>
      </c>
      <c r="C5" s="339" t="s">
        <v>300</v>
      </c>
      <c r="D5" s="340"/>
      <c r="E5" s="226" t="s">
        <v>292</v>
      </c>
      <c r="F5" s="227"/>
      <c r="G5" s="227"/>
      <c r="H5" s="227"/>
      <c r="I5" s="227"/>
      <c r="J5" s="227"/>
      <c r="K5" s="228"/>
    </row>
    <row r="6" spans="1:11" ht="15.75" x14ac:dyDescent="0.25">
      <c r="A6" s="185" t="s">
        <v>44</v>
      </c>
      <c r="B6" s="186" t="s">
        <v>3</v>
      </c>
      <c r="C6" s="341"/>
      <c r="D6" s="342"/>
      <c r="E6" s="229" t="s">
        <v>293</v>
      </c>
      <c r="F6" s="343" t="s">
        <v>294</v>
      </c>
      <c r="G6" s="344"/>
      <c r="H6" s="343" t="s">
        <v>295</v>
      </c>
      <c r="I6" s="344"/>
      <c r="J6" s="224" t="s">
        <v>296</v>
      </c>
      <c r="K6" s="214" t="s">
        <v>297</v>
      </c>
    </row>
    <row r="7" spans="1:11" ht="15" customHeight="1" x14ac:dyDescent="0.25">
      <c r="C7" s="205" t="s">
        <v>2</v>
      </c>
      <c r="D7" s="4" t="s">
        <v>48</v>
      </c>
      <c r="E7" s="221" t="s">
        <v>44</v>
      </c>
      <c r="F7" s="205" t="s">
        <v>44</v>
      </c>
      <c r="G7" s="205" t="s">
        <v>298</v>
      </c>
      <c r="H7" s="205" t="s">
        <v>44</v>
      </c>
      <c r="I7" s="205" t="s">
        <v>48</v>
      </c>
      <c r="J7" s="205" t="s">
        <v>44</v>
      </c>
      <c r="K7" s="205" t="s">
        <v>2</v>
      </c>
    </row>
    <row r="8" spans="1:11" ht="15" customHeight="1" x14ac:dyDescent="0.25">
      <c r="A8" s="117">
        <v>1</v>
      </c>
      <c r="B8" s="118" t="s">
        <v>302</v>
      </c>
      <c r="C8" s="205">
        <v>1</v>
      </c>
      <c r="D8" s="4">
        <v>1499</v>
      </c>
      <c r="E8" s="221">
        <v>1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21">
        <v>1</v>
      </c>
    </row>
    <row r="9" spans="1:11" ht="15" customHeight="1" x14ac:dyDescent="0.25">
      <c r="A9" s="117">
        <v>2</v>
      </c>
      <c r="B9" s="118" t="s">
        <v>303</v>
      </c>
      <c r="C9" s="194">
        <v>1</v>
      </c>
      <c r="D9" s="205">
        <v>1051.8499999999999</v>
      </c>
      <c r="E9" s="221">
        <v>1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21">
        <v>1</v>
      </c>
    </row>
    <row r="10" spans="1:11" ht="15.75" x14ac:dyDescent="0.25">
      <c r="A10" s="97">
        <v>2</v>
      </c>
      <c r="B10" s="98" t="s">
        <v>134</v>
      </c>
      <c r="C10" s="224"/>
      <c r="D10" s="206"/>
      <c r="E10" s="222"/>
      <c r="F10" s="205"/>
      <c r="G10" s="222"/>
      <c r="H10" s="206"/>
      <c r="I10" s="222"/>
      <c r="J10" s="205"/>
      <c r="K10" s="222"/>
    </row>
    <row r="11" spans="1:11" ht="15" customHeight="1" x14ac:dyDescent="0.25">
      <c r="A11" s="97">
        <v>3</v>
      </c>
      <c r="B11" s="98" t="s">
        <v>135</v>
      </c>
      <c r="C11" s="206"/>
      <c r="D11" s="206"/>
      <c r="E11" s="206"/>
      <c r="F11" s="205"/>
      <c r="G11" s="206"/>
      <c r="H11" s="206"/>
      <c r="I11" s="206"/>
      <c r="J11" s="206"/>
      <c r="K11" s="206"/>
    </row>
    <row r="12" spans="1:11" x14ac:dyDescent="0.25">
      <c r="A12" s="97">
        <v>4</v>
      </c>
      <c r="B12" s="98" t="s">
        <v>304</v>
      </c>
      <c r="C12" s="36">
        <v>1</v>
      </c>
      <c r="D12" s="36">
        <v>500</v>
      </c>
      <c r="E12" s="222">
        <v>1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22">
        <v>1</v>
      </c>
    </row>
    <row r="13" spans="1:11" x14ac:dyDescent="0.25">
      <c r="A13" s="97">
        <v>5</v>
      </c>
      <c r="B13" s="98" t="s">
        <v>305</v>
      </c>
      <c r="C13" s="36">
        <v>1</v>
      </c>
      <c r="D13" s="36">
        <v>215</v>
      </c>
      <c r="E13" s="222">
        <v>1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22">
        <v>1</v>
      </c>
    </row>
    <row r="14" spans="1:11" x14ac:dyDescent="0.25">
      <c r="A14" s="97">
        <v>5</v>
      </c>
      <c r="B14" s="98" t="s">
        <v>137</v>
      </c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11" x14ac:dyDescent="0.25">
      <c r="A15" s="97">
        <v>6</v>
      </c>
      <c r="B15" s="98" t="s">
        <v>138</v>
      </c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1" x14ac:dyDescent="0.25">
      <c r="A16" s="97">
        <v>7</v>
      </c>
      <c r="B16" s="98" t="s">
        <v>139</v>
      </c>
      <c r="E16" s="222"/>
      <c r="F16" s="222"/>
      <c r="G16" s="222"/>
      <c r="H16" s="222"/>
      <c r="I16" s="222"/>
      <c r="J16" s="222"/>
      <c r="K16" s="222"/>
    </row>
    <row r="17" spans="1:11" x14ac:dyDescent="0.25">
      <c r="A17" s="97">
        <v>8</v>
      </c>
      <c r="B17" s="98" t="s">
        <v>140</v>
      </c>
      <c r="C17" s="222"/>
      <c r="D17" s="222"/>
      <c r="E17" s="222"/>
      <c r="F17" s="222"/>
      <c r="G17" s="222"/>
      <c r="H17" s="222"/>
      <c r="I17" s="222"/>
      <c r="J17" s="222"/>
      <c r="K17" s="222"/>
    </row>
    <row r="18" spans="1:11" x14ac:dyDescent="0.25">
      <c r="A18" s="97">
        <v>9</v>
      </c>
      <c r="B18" s="98" t="s">
        <v>141</v>
      </c>
      <c r="C18" s="222"/>
      <c r="D18" s="222"/>
      <c r="E18" s="222"/>
      <c r="F18" s="222"/>
      <c r="G18" s="222"/>
      <c r="H18" s="222"/>
      <c r="I18" s="222"/>
      <c r="J18" s="222"/>
      <c r="K18" s="222"/>
    </row>
    <row r="19" spans="1:11" x14ac:dyDescent="0.25">
      <c r="A19" s="97">
        <v>10</v>
      </c>
      <c r="B19" s="98" t="s">
        <v>142</v>
      </c>
      <c r="C19" s="222"/>
      <c r="D19" s="222"/>
      <c r="E19" s="222"/>
      <c r="F19" s="222"/>
      <c r="G19" s="222"/>
      <c r="H19" s="222"/>
      <c r="I19" s="222"/>
      <c r="J19" s="222"/>
      <c r="K19" s="222"/>
    </row>
    <row r="20" spans="1:11" x14ac:dyDescent="0.25">
      <c r="A20" s="97">
        <v>11</v>
      </c>
      <c r="B20" s="98" t="s">
        <v>143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1:11" x14ac:dyDescent="0.25">
      <c r="A21" s="97">
        <v>12</v>
      </c>
      <c r="B21" s="98" t="s">
        <v>144</v>
      </c>
      <c r="C21" s="222"/>
      <c r="D21" s="222"/>
      <c r="E21" s="222"/>
      <c r="F21" s="222"/>
      <c r="G21" s="222"/>
      <c r="H21" s="222"/>
      <c r="I21" s="222"/>
      <c r="J21" s="222"/>
      <c r="K21" s="222"/>
    </row>
    <row r="22" spans="1:11" x14ac:dyDescent="0.25">
      <c r="A22" s="97">
        <v>13</v>
      </c>
      <c r="B22" s="98" t="s">
        <v>145</v>
      </c>
      <c r="C22" s="222"/>
      <c r="D22" s="222"/>
      <c r="E22" s="222"/>
      <c r="F22" s="222"/>
      <c r="G22" s="222"/>
      <c r="H22" s="222"/>
      <c r="I22" s="222"/>
      <c r="J22" s="222"/>
      <c r="K22" s="222"/>
    </row>
    <row r="23" spans="1:11" x14ac:dyDescent="0.25">
      <c r="A23" s="97">
        <v>14</v>
      </c>
      <c r="B23" s="98" t="s">
        <v>146</v>
      </c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 x14ac:dyDescent="0.25">
      <c r="A24" s="97">
        <v>15</v>
      </c>
      <c r="B24" s="98" t="s">
        <v>147</v>
      </c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 x14ac:dyDescent="0.25">
      <c r="A25" s="97">
        <f>A24+1</f>
        <v>16</v>
      </c>
      <c r="B25" s="98" t="s">
        <v>148</v>
      </c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 x14ac:dyDescent="0.25">
      <c r="A26" s="97">
        <v>17</v>
      </c>
      <c r="B26" s="98" t="s">
        <v>309</v>
      </c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11" x14ac:dyDescent="0.25">
      <c r="A27" s="312" t="s">
        <v>267</v>
      </c>
      <c r="B27" s="313"/>
      <c r="C27" s="205">
        <v>4</v>
      </c>
      <c r="D27" s="222">
        <v>3265.85</v>
      </c>
      <c r="E27" s="222">
        <v>4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4</v>
      </c>
    </row>
    <row r="28" spans="1:11" s="223" customFormat="1" x14ac:dyDescent="0.25">
      <c r="A28" s="97">
        <v>18</v>
      </c>
      <c r="B28" s="98" t="s">
        <v>82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A29" s="97">
        <v>19</v>
      </c>
      <c r="B29" s="98" t="s">
        <v>83</v>
      </c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 x14ac:dyDescent="0.25">
      <c r="A30" s="97"/>
      <c r="B30" s="118" t="s">
        <v>179</v>
      </c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 x14ac:dyDescent="0.25">
      <c r="A31" s="97">
        <v>20</v>
      </c>
      <c r="B31" s="98" t="s">
        <v>55</v>
      </c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 x14ac:dyDescent="0.25">
      <c r="A32" s="97">
        <v>21</v>
      </c>
      <c r="B32" s="98" t="s">
        <v>56</v>
      </c>
      <c r="C32" s="222">
        <v>1</v>
      </c>
      <c r="D32" s="222">
        <v>1000</v>
      </c>
      <c r="E32" s="222">
        <v>1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22">
        <v>1</v>
      </c>
    </row>
    <row r="33" spans="1:11" x14ac:dyDescent="0.25">
      <c r="A33" s="97">
        <v>22</v>
      </c>
      <c r="B33" s="98" t="s">
        <v>57</v>
      </c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 x14ac:dyDescent="0.25">
      <c r="A34" s="97">
        <v>23</v>
      </c>
      <c r="B34" s="98" t="s">
        <v>58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x14ac:dyDescent="0.25">
      <c r="A35" s="97">
        <v>24</v>
      </c>
      <c r="B35" s="98" t="s">
        <v>59</v>
      </c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 x14ac:dyDescent="0.25">
      <c r="A36" s="97">
        <f>A35+1</f>
        <v>25</v>
      </c>
      <c r="B36" s="98" t="s">
        <v>84</v>
      </c>
      <c r="C36" s="222"/>
      <c r="D36" s="222"/>
      <c r="E36" s="222"/>
      <c r="F36" s="222"/>
      <c r="G36" s="222"/>
      <c r="H36" s="222"/>
      <c r="I36" s="222"/>
      <c r="J36" s="222"/>
      <c r="K36" s="222"/>
    </row>
    <row r="37" spans="1:11" x14ac:dyDescent="0.25">
      <c r="A37" s="97">
        <f>A36+1</f>
        <v>26</v>
      </c>
      <c r="B37" s="98" t="s">
        <v>60</v>
      </c>
      <c r="C37" s="222"/>
      <c r="D37" s="222"/>
      <c r="E37" s="222"/>
      <c r="F37" s="222"/>
      <c r="G37" s="222"/>
      <c r="H37" s="222"/>
      <c r="I37" s="222"/>
      <c r="J37" s="222"/>
      <c r="K37" s="222"/>
    </row>
    <row r="38" spans="1:11" x14ac:dyDescent="0.25">
      <c r="A38" s="97">
        <v>27</v>
      </c>
      <c r="B38" s="98" t="s">
        <v>61</v>
      </c>
      <c r="C38" s="222"/>
      <c r="D38" s="222"/>
      <c r="E38" s="222"/>
      <c r="F38" s="222"/>
      <c r="G38" s="222"/>
      <c r="H38" s="222"/>
      <c r="I38" s="222"/>
      <c r="J38" s="222"/>
      <c r="K38" s="222"/>
    </row>
    <row r="39" spans="1:11" x14ac:dyDescent="0.25">
      <c r="A39" s="97"/>
      <c r="B39" s="98" t="s">
        <v>180</v>
      </c>
      <c r="C39" s="222">
        <v>1</v>
      </c>
      <c r="D39" s="222">
        <v>1000</v>
      </c>
      <c r="E39" s="222">
        <v>1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22">
        <v>1</v>
      </c>
    </row>
    <row r="40" spans="1:11" x14ac:dyDescent="0.25">
      <c r="A40" s="323" t="s">
        <v>306</v>
      </c>
      <c r="B40" s="324"/>
      <c r="C40" s="31">
        <v>5</v>
      </c>
      <c r="D40" s="31">
        <v>4265.8500000000004</v>
      </c>
      <c r="E40" s="31">
        <v>5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5</v>
      </c>
    </row>
    <row r="41" spans="1:11" x14ac:dyDescent="0.25">
      <c r="A41" s="118" t="s">
        <v>270</v>
      </c>
      <c r="B41" s="118"/>
      <c r="C41" s="222"/>
      <c r="D41" s="222"/>
      <c r="E41" s="222"/>
      <c r="F41" s="222"/>
      <c r="G41" s="222"/>
      <c r="H41" s="222"/>
      <c r="I41" s="222"/>
      <c r="J41" s="222"/>
      <c r="K41" s="222"/>
    </row>
    <row r="42" spans="1:11" x14ac:dyDescent="0.25">
      <c r="A42" s="41">
        <v>1</v>
      </c>
      <c r="B42" s="41" t="s">
        <v>133</v>
      </c>
      <c r="C42" s="222">
        <v>1</v>
      </c>
      <c r="D42" s="222">
        <v>800</v>
      </c>
      <c r="E42" s="205" t="s">
        <v>301</v>
      </c>
      <c r="F42" s="222">
        <v>0</v>
      </c>
      <c r="G42" s="222">
        <v>0</v>
      </c>
      <c r="H42" s="222">
        <v>0</v>
      </c>
      <c r="I42" s="222">
        <v>0</v>
      </c>
      <c r="J42" s="222">
        <v>0</v>
      </c>
      <c r="K42" s="222">
        <v>0</v>
      </c>
    </row>
    <row r="43" spans="1:11" x14ac:dyDescent="0.25">
      <c r="A43" s="4">
        <v>2</v>
      </c>
      <c r="B43" s="41" t="s">
        <v>136</v>
      </c>
      <c r="C43" s="222">
        <v>0</v>
      </c>
      <c r="D43" s="222">
        <v>0</v>
      </c>
      <c r="E43" s="205" t="s">
        <v>301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</row>
    <row r="44" spans="1:11" x14ac:dyDescent="0.25">
      <c r="A44" s="4">
        <v>3</v>
      </c>
      <c r="B44" s="41" t="s">
        <v>140</v>
      </c>
      <c r="C44" s="222">
        <v>1</v>
      </c>
      <c r="D44" s="222">
        <v>800</v>
      </c>
      <c r="E44" s="205" t="s">
        <v>301</v>
      </c>
      <c r="F44" s="222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</row>
    <row r="45" spans="1:11" x14ac:dyDescent="0.25">
      <c r="A45" s="41">
        <v>4</v>
      </c>
      <c r="B45" s="41" t="s">
        <v>256</v>
      </c>
      <c r="C45" s="222">
        <v>0</v>
      </c>
      <c r="D45" s="222">
        <v>0</v>
      </c>
      <c r="E45" s="205" t="s">
        <v>301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</row>
    <row r="46" spans="1:11" x14ac:dyDescent="0.25">
      <c r="A46" s="4">
        <v>5</v>
      </c>
      <c r="B46" s="41" t="s">
        <v>134</v>
      </c>
      <c r="C46" s="222">
        <v>1</v>
      </c>
      <c r="D46" s="222">
        <v>800</v>
      </c>
      <c r="E46" s="205" t="s">
        <v>301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</row>
    <row r="47" spans="1:11" x14ac:dyDescent="0.25">
      <c r="A47" s="4">
        <v>6</v>
      </c>
      <c r="B47" s="41" t="s">
        <v>135</v>
      </c>
      <c r="C47" s="222">
        <v>0</v>
      </c>
      <c r="D47" s="222">
        <v>0</v>
      </c>
      <c r="E47" s="205" t="s">
        <v>301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</row>
    <row r="48" spans="1:11" x14ac:dyDescent="0.25">
      <c r="A48" s="312" t="s">
        <v>267</v>
      </c>
      <c r="B48" s="313"/>
      <c r="C48" s="222">
        <f>SUM(C42:C47)</f>
        <v>3</v>
      </c>
      <c r="D48" s="222">
        <f>SUM(D42:D47)</f>
        <v>2400</v>
      </c>
      <c r="E48" s="205" t="s">
        <v>301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</row>
    <row r="49" spans="1:11" x14ac:dyDescent="0.25">
      <c r="A49" s="4">
        <v>7</v>
      </c>
      <c r="B49" s="41" t="s">
        <v>258</v>
      </c>
      <c r="C49" s="222">
        <v>0</v>
      </c>
      <c r="D49" s="222">
        <v>0</v>
      </c>
      <c r="E49" s="205" t="s">
        <v>301</v>
      </c>
      <c r="F49" s="222">
        <v>0</v>
      </c>
      <c r="G49" s="222">
        <v>0</v>
      </c>
      <c r="H49" s="222">
        <v>0</v>
      </c>
      <c r="I49" s="222">
        <v>0</v>
      </c>
      <c r="J49" s="222">
        <v>0</v>
      </c>
      <c r="K49" s="222">
        <v>0</v>
      </c>
    </row>
    <row r="50" spans="1:11" x14ac:dyDescent="0.25">
      <c r="A50" s="4">
        <v>8</v>
      </c>
      <c r="B50" s="41" t="s">
        <v>259</v>
      </c>
      <c r="C50" s="222">
        <v>1</v>
      </c>
      <c r="D50" s="222">
        <v>800</v>
      </c>
      <c r="E50" s="205" t="s">
        <v>301</v>
      </c>
      <c r="F50" s="222">
        <v>0</v>
      </c>
      <c r="G50" s="222">
        <v>0</v>
      </c>
      <c r="H50" s="222">
        <v>0</v>
      </c>
      <c r="I50" s="222">
        <v>0</v>
      </c>
      <c r="J50" s="222">
        <v>0</v>
      </c>
      <c r="K50" s="222">
        <v>0</v>
      </c>
    </row>
    <row r="51" spans="1:11" x14ac:dyDescent="0.25">
      <c r="A51" s="4">
        <v>9</v>
      </c>
      <c r="B51" s="41" t="s">
        <v>260</v>
      </c>
      <c r="C51" s="222">
        <v>0</v>
      </c>
      <c r="D51" s="222">
        <v>0</v>
      </c>
      <c r="E51" s="205" t="s">
        <v>301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</row>
    <row r="52" spans="1:11" x14ac:dyDescent="0.25">
      <c r="A52" s="314" t="s">
        <v>268</v>
      </c>
      <c r="B52" s="314"/>
      <c r="C52" s="222">
        <f>SUM(C49:C51)</f>
        <v>1</v>
      </c>
      <c r="D52" s="222">
        <f>SUM(D49:D51)</f>
        <v>800</v>
      </c>
      <c r="E52" s="205" t="s">
        <v>301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</row>
    <row r="53" spans="1:11" x14ac:dyDescent="0.25">
      <c r="A53" s="4">
        <v>10</v>
      </c>
      <c r="B53" s="41" t="s">
        <v>83</v>
      </c>
      <c r="C53" s="222">
        <v>0</v>
      </c>
      <c r="D53" s="222">
        <v>0</v>
      </c>
      <c r="E53" s="205" t="s">
        <v>301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</row>
    <row r="54" spans="1:11" x14ac:dyDescent="0.25">
      <c r="A54" s="315" t="s">
        <v>269</v>
      </c>
      <c r="B54" s="315"/>
      <c r="C54" s="222">
        <v>4</v>
      </c>
      <c r="D54" s="222">
        <v>3200</v>
      </c>
      <c r="E54" s="205" t="s">
        <v>301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</row>
    <row r="55" spans="1:11" s="223" customFormat="1" x14ac:dyDescent="0.25">
      <c r="A55" s="315" t="s">
        <v>271</v>
      </c>
      <c r="B55" s="315"/>
      <c r="C55" s="31">
        <f>SUM(C40+C54)</f>
        <v>9</v>
      </c>
      <c r="D55" s="31">
        <f>SUM(D40+D54)</f>
        <v>7465.85</v>
      </c>
      <c r="E55" s="31">
        <v>5</v>
      </c>
      <c r="F55" s="31">
        <v>0</v>
      </c>
      <c r="G55" s="225">
        <v>0</v>
      </c>
      <c r="H55" s="31">
        <v>0</v>
      </c>
      <c r="I55" s="225">
        <v>0</v>
      </c>
      <c r="J55" s="225">
        <v>0</v>
      </c>
      <c r="K55" s="31">
        <v>5</v>
      </c>
    </row>
  </sheetData>
  <mergeCells count="9">
    <mergeCell ref="A52:B52"/>
    <mergeCell ref="A54:B54"/>
    <mergeCell ref="A55:B55"/>
    <mergeCell ref="C5:D6"/>
    <mergeCell ref="F6:G6"/>
    <mergeCell ref="H6:I6"/>
    <mergeCell ref="A27:B27"/>
    <mergeCell ref="A40:B40"/>
    <mergeCell ref="A48:B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workbookViewId="0">
      <selection activeCell="B2" sqref="B2:J52"/>
    </sheetView>
  </sheetViews>
  <sheetFormatPr defaultRowHeight="15" x14ac:dyDescent="0.25"/>
  <cols>
    <col min="1" max="1" width="5" style="194" customWidth="1"/>
    <col min="2" max="2" width="9.28515625" style="194" bestFit="1" customWidth="1"/>
    <col min="3" max="3" width="23.28515625" style="24" customWidth="1"/>
    <col min="4" max="4" width="9.28515625" style="24" bestFit="1" customWidth="1"/>
    <col min="5" max="5" width="19.42578125" style="24" customWidth="1"/>
    <col min="6" max="6" width="9.28515625" style="24" bestFit="1" customWidth="1"/>
    <col min="7" max="7" width="13.7109375" style="87" bestFit="1" customWidth="1"/>
    <col min="8" max="8" width="15.7109375" style="24" customWidth="1"/>
    <col min="9" max="9" width="14.5703125" style="24" customWidth="1"/>
    <col min="10" max="10" width="13.140625" style="24" customWidth="1"/>
    <col min="11" max="16384" width="9.140625" style="194"/>
  </cols>
  <sheetData>
    <row r="1" spans="1:17" s="107" customFormat="1" ht="15.75" thickBot="1" x14ac:dyDescent="0.3">
      <c r="A1" s="21"/>
      <c r="B1" s="21"/>
      <c r="C1" s="21"/>
      <c r="D1" s="21"/>
      <c r="E1" s="21"/>
      <c r="F1" s="21"/>
      <c r="G1" s="90"/>
      <c r="H1" s="21"/>
      <c r="I1" s="21"/>
      <c r="J1" s="21"/>
    </row>
    <row r="2" spans="1:17" s="107" customFormat="1" ht="15.75" x14ac:dyDescent="0.25">
      <c r="A2" s="21"/>
      <c r="B2" s="316" t="s">
        <v>308</v>
      </c>
      <c r="C2" s="317"/>
      <c r="D2" s="317"/>
      <c r="E2" s="317"/>
      <c r="F2" s="317"/>
      <c r="G2" s="317"/>
      <c r="H2" s="317"/>
      <c r="I2" s="317"/>
      <c r="J2" s="318"/>
    </row>
    <row r="3" spans="1:17" s="107" customFormat="1" x14ac:dyDescent="0.25">
      <c r="A3" s="21"/>
      <c r="B3" s="319" t="s">
        <v>63</v>
      </c>
      <c r="C3" s="319"/>
      <c r="D3" s="319"/>
      <c r="E3" s="319"/>
      <c r="F3" s="319"/>
      <c r="G3" s="319"/>
      <c r="H3" s="319"/>
      <c r="I3" s="319"/>
      <c r="J3" s="319"/>
      <c r="K3" s="176"/>
      <c r="L3" s="176"/>
      <c r="M3" s="176"/>
      <c r="N3" s="176"/>
      <c r="O3" s="176"/>
      <c r="P3" s="176"/>
      <c r="Q3" s="176"/>
    </row>
    <row r="4" spans="1:17" s="107" customFormat="1" ht="15.75" customHeight="1" thickBot="1" x14ac:dyDescent="0.3">
      <c r="A4" s="21"/>
      <c r="B4" s="320" t="s">
        <v>253</v>
      </c>
      <c r="C4" s="321"/>
      <c r="D4" s="321"/>
      <c r="E4" s="321"/>
      <c r="F4" s="321"/>
      <c r="G4" s="321"/>
      <c r="H4" s="321"/>
      <c r="I4" s="321"/>
      <c r="J4" s="322"/>
    </row>
    <row r="5" spans="1:17" s="107" customFormat="1" ht="15.75" x14ac:dyDescent="0.25">
      <c r="A5" s="21"/>
      <c r="B5" s="177" t="s">
        <v>0</v>
      </c>
      <c r="C5" s="178" t="s">
        <v>1</v>
      </c>
      <c r="D5" s="179" t="s">
        <v>78</v>
      </c>
      <c r="E5" s="180"/>
      <c r="F5" s="181" t="s">
        <v>79</v>
      </c>
      <c r="G5" s="182"/>
      <c r="H5" s="183"/>
      <c r="I5" s="179" t="s">
        <v>255</v>
      </c>
      <c r="J5" s="184"/>
    </row>
    <row r="6" spans="1:17" s="107" customFormat="1" ht="16.5" customHeight="1" x14ac:dyDescent="0.25">
      <c r="A6" s="21"/>
      <c r="B6" s="185" t="s">
        <v>44</v>
      </c>
      <c r="C6" s="186" t="s">
        <v>3</v>
      </c>
      <c r="D6" s="196" t="s">
        <v>80</v>
      </c>
      <c r="E6" s="196" t="s">
        <v>48</v>
      </c>
      <c r="F6" s="196" t="s">
        <v>80</v>
      </c>
      <c r="G6" s="187" t="s">
        <v>48</v>
      </c>
      <c r="H6" s="196" t="s">
        <v>81</v>
      </c>
      <c r="I6" s="196" t="s">
        <v>80</v>
      </c>
      <c r="J6" s="188" t="s">
        <v>48</v>
      </c>
    </row>
    <row r="7" spans="1:17" s="107" customFormat="1" x14ac:dyDescent="0.25">
      <c r="A7" s="21"/>
      <c r="B7" s="117">
        <v>1</v>
      </c>
      <c r="C7" s="118" t="s">
        <v>133</v>
      </c>
      <c r="D7" s="119">
        <v>95</v>
      </c>
      <c r="E7" s="120">
        <v>104400</v>
      </c>
      <c r="F7" s="119">
        <v>24</v>
      </c>
      <c r="G7" s="120">
        <v>39406</v>
      </c>
      <c r="H7" s="121">
        <f>G7/E7*100</f>
        <v>37.745210727969351</v>
      </c>
      <c r="I7" s="122">
        <v>524</v>
      </c>
      <c r="J7" s="123">
        <v>1018800</v>
      </c>
    </row>
    <row r="8" spans="1:17" s="107" customFormat="1" x14ac:dyDescent="0.25">
      <c r="A8" s="21"/>
      <c r="B8" s="97">
        <v>2</v>
      </c>
      <c r="C8" s="98" t="s">
        <v>134</v>
      </c>
      <c r="D8" s="99">
        <v>33</v>
      </c>
      <c r="E8" s="124">
        <v>36800</v>
      </c>
      <c r="F8" s="99">
        <v>1</v>
      </c>
      <c r="G8" s="124">
        <v>1500</v>
      </c>
      <c r="H8" s="125">
        <f>G8/E8*100</f>
        <v>4.0760869565217392</v>
      </c>
      <c r="I8" s="96">
        <v>49</v>
      </c>
      <c r="J8" s="96">
        <v>38700</v>
      </c>
    </row>
    <row r="9" spans="1:17" s="107" customFormat="1" x14ac:dyDescent="0.25">
      <c r="A9" s="21"/>
      <c r="B9" s="97">
        <v>3</v>
      </c>
      <c r="C9" s="98" t="s">
        <v>135</v>
      </c>
      <c r="D9" s="99">
        <v>16</v>
      </c>
      <c r="E9" s="124">
        <v>14800</v>
      </c>
      <c r="F9" s="99">
        <v>0</v>
      </c>
      <c r="G9" s="124">
        <v>0</v>
      </c>
      <c r="H9" s="125">
        <f t="shared" ref="H9:H37" si="0">G9/E9*100</f>
        <v>0</v>
      </c>
      <c r="I9" s="96">
        <v>25</v>
      </c>
      <c r="J9" s="96">
        <v>14300</v>
      </c>
    </row>
    <row r="10" spans="1:17" s="107" customFormat="1" x14ac:dyDescent="0.25">
      <c r="A10" s="21">
        <v>1</v>
      </c>
      <c r="B10" s="97">
        <v>4</v>
      </c>
      <c r="C10" s="98" t="s">
        <v>136</v>
      </c>
      <c r="D10" s="99">
        <v>68</v>
      </c>
      <c r="E10" s="124">
        <v>70000</v>
      </c>
      <c r="F10" s="99">
        <v>6</v>
      </c>
      <c r="G10" s="124">
        <v>5960</v>
      </c>
      <c r="H10" s="125">
        <f t="shared" si="0"/>
        <v>8.5142857142857142</v>
      </c>
      <c r="I10" s="96">
        <v>137</v>
      </c>
      <c r="J10" s="96">
        <v>127700</v>
      </c>
    </row>
    <row r="11" spans="1:17" s="107" customFormat="1" x14ac:dyDescent="0.25">
      <c r="A11" s="21"/>
      <c r="B11" s="97">
        <v>5</v>
      </c>
      <c r="C11" s="98" t="s">
        <v>137</v>
      </c>
      <c r="D11" s="99">
        <v>23</v>
      </c>
      <c r="E11" s="124">
        <v>24800</v>
      </c>
      <c r="F11" s="99">
        <v>1</v>
      </c>
      <c r="G11" s="124">
        <v>300</v>
      </c>
      <c r="H11" s="125">
        <f t="shared" si="0"/>
        <v>1.2096774193548387</v>
      </c>
      <c r="I11" s="96">
        <v>172</v>
      </c>
      <c r="J11" s="96">
        <v>109000</v>
      </c>
    </row>
    <row r="12" spans="1:17" s="107" customFormat="1" x14ac:dyDescent="0.25">
      <c r="A12" s="21"/>
      <c r="B12" s="97">
        <v>6</v>
      </c>
      <c r="C12" s="98" t="s">
        <v>138</v>
      </c>
      <c r="D12" s="99">
        <v>17</v>
      </c>
      <c r="E12" s="124">
        <v>16400</v>
      </c>
      <c r="F12" s="99">
        <v>1</v>
      </c>
      <c r="G12" s="124">
        <v>700</v>
      </c>
      <c r="H12" s="125">
        <f t="shared" si="0"/>
        <v>4.2682926829268295</v>
      </c>
      <c r="I12" s="96">
        <v>40</v>
      </c>
      <c r="J12" s="96">
        <v>26100</v>
      </c>
    </row>
    <row r="13" spans="1:17" s="107" customFormat="1" x14ac:dyDescent="0.25">
      <c r="A13" s="21"/>
      <c r="B13" s="97">
        <v>7</v>
      </c>
      <c r="C13" s="98" t="s">
        <v>139</v>
      </c>
      <c r="D13" s="99">
        <v>22</v>
      </c>
      <c r="E13" s="124">
        <v>24400</v>
      </c>
      <c r="F13" s="99">
        <v>1</v>
      </c>
      <c r="G13" s="124">
        <v>725</v>
      </c>
      <c r="H13" s="125">
        <f t="shared" si="0"/>
        <v>2.971311475409836</v>
      </c>
      <c r="I13" s="96">
        <v>15</v>
      </c>
      <c r="J13" s="96">
        <v>49700</v>
      </c>
    </row>
    <row r="14" spans="1:17" s="107" customFormat="1" x14ac:dyDescent="0.25">
      <c r="A14" s="21"/>
      <c r="B14" s="97">
        <v>8</v>
      </c>
      <c r="C14" s="98" t="s">
        <v>140</v>
      </c>
      <c r="D14" s="99">
        <v>17</v>
      </c>
      <c r="E14" s="124">
        <v>16400</v>
      </c>
      <c r="F14" s="99">
        <v>0</v>
      </c>
      <c r="G14" s="124">
        <v>0</v>
      </c>
      <c r="H14" s="125">
        <f t="shared" si="0"/>
        <v>0</v>
      </c>
      <c r="I14" s="96">
        <v>13</v>
      </c>
      <c r="J14" s="96">
        <v>10500</v>
      </c>
    </row>
    <row r="15" spans="1:17" s="107" customFormat="1" x14ac:dyDescent="0.25">
      <c r="A15" s="21"/>
      <c r="B15" s="97">
        <v>9</v>
      </c>
      <c r="C15" s="98" t="s">
        <v>141</v>
      </c>
      <c r="D15" s="99">
        <v>23</v>
      </c>
      <c r="E15" s="124">
        <v>24800</v>
      </c>
      <c r="F15" s="99">
        <v>0</v>
      </c>
      <c r="G15" s="124">
        <v>0</v>
      </c>
      <c r="H15" s="125">
        <f t="shared" si="0"/>
        <v>0</v>
      </c>
      <c r="I15" s="96">
        <v>56</v>
      </c>
      <c r="J15" s="96">
        <v>58900</v>
      </c>
    </row>
    <row r="16" spans="1:17" s="107" customFormat="1" x14ac:dyDescent="0.25">
      <c r="A16" s="21"/>
      <c r="B16" s="97">
        <v>10</v>
      </c>
      <c r="C16" s="98" t="s">
        <v>142</v>
      </c>
      <c r="D16" s="99">
        <v>19</v>
      </c>
      <c r="E16" s="124">
        <v>17200</v>
      </c>
      <c r="F16" s="99">
        <v>1</v>
      </c>
      <c r="G16" s="124">
        <v>250</v>
      </c>
      <c r="H16" s="125">
        <f t="shared" si="0"/>
        <v>1.4534883720930232</v>
      </c>
      <c r="I16" s="96">
        <v>11</v>
      </c>
      <c r="J16" s="96">
        <v>7070</v>
      </c>
    </row>
    <row r="17" spans="1:10" s="107" customFormat="1" x14ac:dyDescent="0.25">
      <c r="A17" s="21"/>
      <c r="B17" s="97">
        <v>11</v>
      </c>
      <c r="C17" s="98" t="s">
        <v>143</v>
      </c>
      <c r="D17" s="99">
        <v>16</v>
      </c>
      <c r="E17" s="124">
        <v>15600</v>
      </c>
      <c r="F17" s="99">
        <v>2</v>
      </c>
      <c r="G17" s="124">
        <v>2216</v>
      </c>
      <c r="H17" s="125">
        <f t="shared" si="0"/>
        <v>14.205128205128206</v>
      </c>
      <c r="I17" s="96">
        <v>61</v>
      </c>
      <c r="J17" s="96">
        <v>42654</v>
      </c>
    </row>
    <row r="18" spans="1:10" s="107" customFormat="1" x14ac:dyDescent="0.25">
      <c r="A18" s="21"/>
      <c r="B18" s="97">
        <v>12</v>
      </c>
      <c r="C18" s="98" t="s">
        <v>144</v>
      </c>
      <c r="D18" s="99">
        <v>22</v>
      </c>
      <c r="E18" s="124">
        <v>24000</v>
      </c>
      <c r="F18" s="99">
        <v>0</v>
      </c>
      <c r="G18" s="124">
        <v>0</v>
      </c>
      <c r="H18" s="125">
        <f>G18/E18*100</f>
        <v>0</v>
      </c>
      <c r="I18" s="96">
        <v>32</v>
      </c>
      <c r="J18" s="96">
        <v>18757</v>
      </c>
    </row>
    <row r="19" spans="1:10" s="107" customFormat="1" x14ac:dyDescent="0.25">
      <c r="A19" s="21"/>
      <c r="B19" s="97">
        <v>13</v>
      </c>
      <c r="C19" s="98" t="s">
        <v>145</v>
      </c>
      <c r="D19" s="99">
        <v>16</v>
      </c>
      <c r="E19" s="124">
        <v>15600</v>
      </c>
      <c r="F19" s="99">
        <v>10</v>
      </c>
      <c r="G19" s="124">
        <v>6795</v>
      </c>
      <c r="H19" s="125">
        <f t="shared" si="0"/>
        <v>43.557692307692307</v>
      </c>
      <c r="I19" s="96">
        <v>32</v>
      </c>
      <c r="J19" s="96">
        <v>15700</v>
      </c>
    </row>
    <row r="20" spans="1:10" s="107" customFormat="1" x14ac:dyDescent="0.25">
      <c r="A20" s="21"/>
      <c r="B20" s="97">
        <v>14</v>
      </c>
      <c r="C20" s="98" t="s">
        <v>146</v>
      </c>
      <c r="D20" s="99">
        <v>16</v>
      </c>
      <c r="E20" s="124">
        <v>15200</v>
      </c>
      <c r="F20" s="99">
        <v>0</v>
      </c>
      <c r="G20" s="124">
        <v>0</v>
      </c>
      <c r="H20" s="125">
        <f t="shared" si="0"/>
        <v>0</v>
      </c>
      <c r="I20" s="96">
        <v>26</v>
      </c>
      <c r="J20" s="96">
        <v>24300</v>
      </c>
    </row>
    <row r="21" spans="1:10" s="107" customFormat="1" x14ac:dyDescent="0.25">
      <c r="A21" s="21"/>
      <c r="B21" s="97">
        <v>15</v>
      </c>
      <c r="C21" s="98" t="s">
        <v>147</v>
      </c>
      <c r="D21" s="99">
        <v>16</v>
      </c>
      <c r="E21" s="124">
        <v>15200</v>
      </c>
      <c r="F21" s="99">
        <v>0</v>
      </c>
      <c r="G21" s="124">
        <v>0</v>
      </c>
      <c r="H21" s="125">
        <f t="shared" si="0"/>
        <v>0</v>
      </c>
      <c r="I21" s="96">
        <v>10</v>
      </c>
      <c r="J21" s="96">
        <v>7500</v>
      </c>
    </row>
    <row r="22" spans="1:10" s="107" customFormat="1" x14ac:dyDescent="0.25">
      <c r="A22" s="21"/>
      <c r="B22" s="97">
        <f>B21+1</f>
        <v>16</v>
      </c>
      <c r="C22" s="98" t="s">
        <v>148</v>
      </c>
      <c r="D22" s="99">
        <v>8</v>
      </c>
      <c r="E22" s="124">
        <v>7600</v>
      </c>
      <c r="F22" s="99">
        <v>0</v>
      </c>
      <c r="G22" s="124">
        <v>0</v>
      </c>
      <c r="H22" s="125">
        <f t="shared" si="0"/>
        <v>0</v>
      </c>
      <c r="I22" s="96">
        <v>10</v>
      </c>
      <c r="J22" s="96">
        <v>5470</v>
      </c>
    </row>
    <row r="23" spans="1:10" s="107" customFormat="1" x14ac:dyDescent="0.25">
      <c r="A23" s="21"/>
      <c r="B23" s="97">
        <v>17</v>
      </c>
      <c r="C23" s="98" t="s">
        <v>50</v>
      </c>
      <c r="D23" s="99">
        <v>7</v>
      </c>
      <c r="E23" s="124">
        <v>7200</v>
      </c>
      <c r="F23" s="99">
        <v>1</v>
      </c>
      <c r="G23" s="124">
        <v>400</v>
      </c>
      <c r="H23" s="125">
        <f t="shared" si="0"/>
        <v>5.5555555555555554</v>
      </c>
      <c r="I23" s="96">
        <v>13</v>
      </c>
      <c r="J23" s="96">
        <v>13700</v>
      </c>
    </row>
    <row r="24" spans="1:10" s="107" customFormat="1" x14ac:dyDescent="0.25">
      <c r="A24" s="21"/>
      <c r="B24" s="312" t="s">
        <v>267</v>
      </c>
      <c r="C24" s="313"/>
      <c r="D24" s="121">
        <f>SUM(D8:D23)</f>
        <v>339</v>
      </c>
      <c r="E24" s="121">
        <f>SUM(E8:E23)</f>
        <v>346000</v>
      </c>
      <c r="F24" s="121">
        <f>SUM(F8:F23)</f>
        <v>24</v>
      </c>
      <c r="G24" s="121">
        <f>SUM(G8:G23)</f>
        <v>18846</v>
      </c>
      <c r="H24" s="125">
        <f t="shared" si="0"/>
        <v>5.4468208092485551</v>
      </c>
      <c r="I24" s="121">
        <f>SUM(I8:I23)</f>
        <v>702</v>
      </c>
      <c r="J24" s="121">
        <f>SUM(J8:J23)</f>
        <v>570051</v>
      </c>
    </row>
    <row r="25" spans="1:10" s="107" customFormat="1" x14ac:dyDescent="0.25">
      <c r="A25" s="21"/>
      <c r="B25" s="97">
        <v>18</v>
      </c>
      <c r="C25" s="98" t="s">
        <v>82</v>
      </c>
      <c r="D25" s="99">
        <v>15</v>
      </c>
      <c r="E25" s="124">
        <v>14000</v>
      </c>
      <c r="F25" s="99">
        <v>0</v>
      </c>
      <c r="G25" s="124">
        <v>0</v>
      </c>
      <c r="H25" s="125">
        <f t="shared" si="0"/>
        <v>0</v>
      </c>
      <c r="I25" s="96">
        <v>54</v>
      </c>
      <c r="J25" s="96">
        <v>37568</v>
      </c>
    </row>
    <row r="26" spans="1:10" s="107" customFormat="1" x14ac:dyDescent="0.25">
      <c r="A26" s="21"/>
      <c r="B26" s="97">
        <v>19</v>
      </c>
      <c r="C26" s="98" t="s">
        <v>83</v>
      </c>
      <c r="D26" s="99">
        <v>75</v>
      </c>
      <c r="E26" s="124">
        <v>70000</v>
      </c>
      <c r="F26" s="99">
        <v>0</v>
      </c>
      <c r="G26" s="124">
        <v>0</v>
      </c>
      <c r="H26" s="125">
        <f t="shared" si="0"/>
        <v>0</v>
      </c>
      <c r="I26" s="96">
        <v>73</v>
      </c>
      <c r="J26" s="96">
        <v>47882</v>
      </c>
    </row>
    <row r="27" spans="1:10" s="107" customFormat="1" x14ac:dyDescent="0.25">
      <c r="A27" s="21"/>
      <c r="B27" s="97"/>
      <c r="C27" s="118" t="s">
        <v>179</v>
      </c>
      <c r="D27" s="119">
        <f>SUM(D25:D26)</f>
        <v>90</v>
      </c>
      <c r="E27" s="119">
        <f>SUM(E25:E26)</f>
        <v>84000</v>
      </c>
      <c r="F27" s="119">
        <f>SUM(F25:F26)</f>
        <v>0</v>
      </c>
      <c r="G27" s="119">
        <f>SUM(G25:G26)</f>
        <v>0</v>
      </c>
      <c r="H27" s="125">
        <f t="shared" si="0"/>
        <v>0</v>
      </c>
      <c r="I27" s="119">
        <f>SUM(I25:I26)</f>
        <v>127</v>
      </c>
      <c r="J27" s="119">
        <f>SUM(J25:J26)</f>
        <v>85450</v>
      </c>
    </row>
    <row r="28" spans="1:10" s="107" customFormat="1" x14ac:dyDescent="0.25">
      <c r="A28" s="21"/>
      <c r="B28" s="97">
        <v>20</v>
      </c>
      <c r="C28" s="98" t="s">
        <v>55</v>
      </c>
      <c r="D28" s="99">
        <v>80</v>
      </c>
      <c r="E28" s="124">
        <v>84000</v>
      </c>
      <c r="F28" s="99">
        <v>60</v>
      </c>
      <c r="G28" s="124">
        <v>4693</v>
      </c>
      <c r="H28" s="125">
        <f t="shared" si="0"/>
        <v>5.586904761904762</v>
      </c>
      <c r="I28" s="96">
        <v>675</v>
      </c>
      <c r="J28" s="96">
        <v>305557</v>
      </c>
    </row>
    <row r="29" spans="1:10" s="107" customFormat="1" x14ac:dyDescent="0.25">
      <c r="A29" s="21"/>
      <c r="B29" s="97">
        <v>21</v>
      </c>
      <c r="C29" s="98" t="s">
        <v>56</v>
      </c>
      <c r="D29" s="99">
        <v>13</v>
      </c>
      <c r="E29" s="124">
        <v>13600</v>
      </c>
      <c r="F29" s="99">
        <v>5</v>
      </c>
      <c r="G29" s="124">
        <v>1771</v>
      </c>
      <c r="H29" s="125">
        <f t="shared" si="0"/>
        <v>13.022058823529411</v>
      </c>
      <c r="I29" s="96">
        <v>29</v>
      </c>
      <c r="J29" s="96">
        <v>19600</v>
      </c>
    </row>
    <row r="30" spans="1:10" s="107" customFormat="1" x14ac:dyDescent="0.25">
      <c r="A30" s="21"/>
      <c r="B30" s="97">
        <v>22</v>
      </c>
      <c r="C30" s="98" t="s">
        <v>57</v>
      </c>
      <c r="D30" s="99">
        <v>16</v>
      </c>
      <c r="E30" s="124">
        <v>15200</v>
      </c>
      <c r="F30" s="99">
        <v>17</v>
      </c>
      <c r="G30" s="124">
        <v>7753</v>
      </c>
      <c r="H30" s="125">
        <f t="shared" si="0"/>
        <v>51.006578947368418</v>
      </c>
      <c r="I30" s="96">
        <v>0</v>
      </c>
      <c r="J30" s="96">
        <v>0</v>
      </c>
    </row>
    <row r="31" spans="1:10" s="107" customFormat="1" x14ac:dyDescent="0.25">
      <c r="A31" s="21"/>
      <c r="B31" s="97">
        <v>23</v>
      </c>
      <c r="C31" s="98" t="s">
        <v>58</v>
      </c>
      <c r="D31" s="99">
        <v>34</v>
      </c>
      <c r="E31" s="124">
        <v>38400</v>
      </c>
      <c r="F31" s="99">
        <v>1</v>
      </c>
      <c r="G31" s="124">
        <v>1449</v>
      </c>
      <c r="H31" s="125">
        <f t="shared" si="0"/>
        <v>3.7734375</v>
      </c>
      <c r="I31" s="96">
        <v>28</v>
      </c>
      <c r="J31" s="96">
        <v>23134</v>
      </c>
    </row>
    <row r="32" spans="1:10" s="107" customFormat="1" x14ac:dyDescent="0.25">
      <c r="A32" s="21"/>
      <c r="B32" s="97">
        <v>24</v>
      </c>
      <c r="C32" s="98" t="s">
        <v>59</v>
      </c>
      <c r="D32" s="99">
        <v>14</v>
      </c>
      <c r="E32" s="124">
        <v>14400</v>
      </c>
      <c r="F32" s="99">
        <v>1</v>
      </c>
      <c r="G32" s="124">
        <v>800</v>
      </c>
      <c r="H32" s="125">
        <f t="shared" si="0"/>
        <v>5.5555555555555554</v>
      </c>
      <c r="I32" s="96">
        <v>41</v>
      </c>
      <c r="J32" s="96">
        <v>37300</v>
      </c>
    </row>
    <row r="33" spans="1:10" s="107" customFormat="1" x14ac:dyDescent="0.25">
      <c r="A33" s="21"/>
      <c r="B33" s="97">
        <f>B32+1</f>
        <v>25</v>
      </c>
      <c r="C33" s="98" t="s">
        <v>84</v>
      </c>
      <c r="D33" s="99">
        <v>14</v>
      </c>
      <c r="E33" s="124">
        <v>14400</v>
      </c>
      <c r="F33" s="99">
        <v>0</v>
      </c>
      <c r="G33" s="124">
        <v>0</v>
      </c>
      <c r="H33" s="125">
        <f t="shared" si="0"/>
        <v>0</v>
      </c>
      <c r="I33" s="96">
        <v>0</v>
      </c>
      <c r="J33" s="96">
        <v>0</v>
      </c>
    </row>
    <row r="34" spans="1:10" s="107" customFormat="1" x14ac:dyDescent="0.25">
      <c r="A34" s="21"/>
      <c r="B34" s="97">
        <f>B33+1</f>
        <v>26</v>
      </c>
      <c r="C34" s="98" t="s">
        <v>60</v>
      </c>
      <c r="D34" s="99">
        <v>17</v>
      </c>
      <c r="E34" s="124">
        <v>16000</v>
      </c>
      <c r="F34" s="99">
        <v>0</v>
      </c>
      <c r="G34" s="124">
        <v>0</v>
      </c>
      <c r="H34" s="125">
        <f t="shared" si="0"/>
        <v>0</v>
      </c>
      <c r="I34" s="96">
        <v>0</v>
      </c>
      <c r="J34" s="96">
        <v>0</v>
      </c>
    </row>
    <row r="35" spans="1:10" s="107" customFormat="1" x14ac:dyDescent="0.25">
      <c r="A35" s="21"/>
      <c r="B35" s="97">
        <v>27</v>
      </c>
      <c r="C35" s="98" t="s">
        <v>61</v>
      </c>
      <c r="D35" s="99">
        <v>13</v>
      </c>
      <c r="E35" s="124">
        <v>13600</v>
      </c>
      <c r="F35" s="99">
        <v>0</v>
      </c>
      <c r="G35" s="124">
        <v>0</v>
      </c>
      <c r="H35" s="125">
        <f t="shared" si="0"/>
        <v>0</v>
      </c>
      <c r="I35" s="96">
        <v>0</v>
      </c>
      <c r="J35" s="96">
        <v>0</v>
      </c>
    </row>
    <row r="36" spans="1:10" s="107" customFormat="1" x14ac:dyDescent="0.25">
      <c r="A36" s="21"/>
      <c r="B36" s="97"/>
      <c r="C36" s="98" t="s">
        <v>180</v>
      </c>
      <c r="D36" s="119">
        <f>SUM(D28:D35)</f>
        <v>201</v>
      </c>
      <c r="E36" s="119">
        <f>SUM(E28:E35)</f>
        <v>209600</v>
      </c>
      <c r="F36" s="119">
        <f>SUM(F28:F35)</f>
        <v>84</v>
      </c>
      <c r="G36" s="119">
        <f>SUM(G28:G35)</f>
        <v>16466</v>
      </c>
      <c r="H36" s="125">
        <f t="shared" si="0"/>
        <v>7.8559160305343516</v>
      </c>
      <c r="I36" s="119">
        <f>SUM(I28:I35)</f>
        <v>773</v>
      </c>
      <c r="J36" s="119">
        <f>SUM(J28:J35)</f>
        <v>385591</v>
      </c>
    </row>
    <row r="37" spans="1:10" s="107" customFormat="1" x14ac:dyDescent="0.25">
      <c r="A37" s="21"/>
      <c r="B37" s="323" t="s">
        <v>149</v>
      </c>
      <c r="C37" s="324"/>
      <c r="D37" s="200">
        <f>SUM(D7,D24,D27,D36)</f>
        <v>725</v>
      </c>
      <c r="E37" s="200">
        <f>SUM(E7,E24,E27,E36)</f>
        <v>744000</v>
      </c>
      <c r="F37" s="200">
        <f>SUM(F7,F24,F27,F36)</f>
        <v>132</v>
      </c>
      <c r="G37" s="200">
        <f>SUM(G7,G24,G27,G36)</f>
        <v>74718</v>
      </c>
      <c r="H37" s="201">
        <f t="shared" si="0"/>
        <v>10.042741935483871</v>
      </c>
      <c r="I37" s="200">
        <f>SUM(I7,I24,I27,I36)</f>
        <v>2126</v>
      </c>
      <c r="J37" s="200">
        <f>SUM(J7,J24,J27,J36)</f>
        <v>2059892</v>
      </c>
    </row>
    <row r="38" spans="1:10" s="107" customFormat="1" x14ac:dyDescent="0.25">
      <c r="A38" s="21"/>
      <c r="B38" s="118" t="s">
        <v>270</v>
      </c>
      <c r="C38" s="118"/>
      <c r="D38" s="98"/>
      <c r="E38" s="98"/>
      <c r="F38" s="98"/>
      <c r="G38" s="125"/>
      <c r="H38" s="99"/>
      <c r="I38" s="99"/>
      <c r="J38" s="98"/>
    </row>
    <row r="39" spans="1:10" s="24" customFormat="1" x14ac:dyDescent="0.25">
      <c r="A39" s="23"/>
      <c r="B39" s="41">
        <v>1</v>
      </c>
      <c r="C39" s="41" t="s">
        <v>133</v>
      </c>
      <c r="D39" s="41">
        <v>25</v>
      </c>
      <c r="E39" s="41">
        <v>21146</v>
      </c>
      <c r="F39" s="41">
        <v>1</v>
      </c>
      <c r="G39" s="198">
        <v>700</v>
      </c>
      <c r="H39" s="125">
        <f t="shared" ref="H39:H52" si="1">G39/E39*100</f>
        <v>3.3103187364040476</v>
      </c>
      <c r="I39" s="41">
        <v>59</v>
      </c>
      <c r="J39" s="41">
        <v>46038</v>
      </c>
    </row>
    <row r="40" spans="1:10" x14ac:dyDescent="0.25">
      <c r="A40" s="1"/>
      <c r="B40" s="4">
        <v>2</v>
      </c>
      <c r="C40" s="41" t="s">
        <v>136</v>
      </c>
      <c r="D40" s="41">
        <v>3</v>
      </c>
      <c r="E40" s="41">
        <v>1586</v>
      </c>
      <c r="F40" s="41">
        <v>0</v>
      </c>
      <c r="G40" s="198">
        <v>0</v>
      </c>
      <c r="H40" s="125">
        <f t="shared" si="1"/>
        <v>0</v>
      </c>
      <c r="I40" s="41">
        <v>4</v>
      </c>
      <c r="J40" s="41">
        <v>3333</v>
      </c>
    </row>
    <row r="41" spans="1:10" x14ac:dyDescent="0.25">
      <c r="A41" s="1"/>
      <c r="B41" s="4">
        <v>3</v>
      </c>
      <c r="C41" s="41" t="s">
        <v>140</v>
      </c>
      <c r="D41" s="41">
        <v>11</v>
      </c>
      <c r="E41" s="41">
        <v>1586</v>
      </c>
      <c r="F41" s="41">
        <v>0</v>
      </c>
      <c r="G41" s="198">
        <v>0</v>
      </c>
      <c r="H41" s="125">
        <f t="shared" si="1"/>
        <v>0</v>
      </c>
      <c r="I41" s="41">
        <v>6</v>
      </c>
      <c r="J41" s="41">
        <v>4022</v>
      </c>
    </row>
    <row r="42" spans="1:10" x14ac:dyDescent="0.25">
      <c r="A42" s="21"/>
      <c r="B42" s="41">
        <v>4</v>
      </c>
      <c r="C42" s="41" t="s">
        <v>256</v>
      </c>
      <c r="D42" s="41">
        <v>6</v>
      </c>
      <c r="E42" s="41">
        <v>1903</v>
      </c>
      <c r="F42" s="41">
        <v>0</v>
      </c>
      <c r="G42" s="198">
        <v>0</v>
      </c>
      <c r="H42" s="125">
        <f t="shared" si="1"/>
        <v>0</v>
      </c>
      <c r="I42" s="41">
        <v>8</v>
      </c>
      <c r="J42" s="41">
        <v>10163</v>
      </c>
    </row>
    <row r="43" spans="1:10" x14ac:dyDescent="0.25">
      <c r="A43" s="1"/>
      <c r="B43" s="4">
        <v>5</v>
      </c>
      <c r="C43" s="41" t="s">
        <v>134</v>
      </c>
      <c r="D43" s="41">
        <v>8</v>
      </c>
      <c r="E43" s="41">
        <v>1163</v>
      </c>
      <c r="F43" s="41">
        <v>0</v>
      </c>
      <c r="G43" s="198">
        <v>0</v>
      </c>
      <c r="H43" s="125">
        <f t="shared" si="1"/>
        <v>0</v>
      </c>
      <c r="I43" s="41">
        <v>4</v>
      </c>
      <c r="J43" s="41">
        <v>2853</v>
      </c>
    </row>
    <row r="44" spans="1:10" x14ac:dyDescent="0.25">
      <c r="A44" s="1"/>
      <c r="B44" s="4">
        <v>6</v>
      </c>
      <c r="C44" s="41" t="s">
        <v>135</v>
      </c>
      <c r="D44" s="41">
        <v>5</v>
      </c>
      <c r="E44" s="41">
        <v>2115</v>
      </c>
      <c r="F44" s="41">
        <v>0</v>
      </c>
      <c r="G44" s="198">
        <v>0</v>
      </c>
      <c r="H44" s="125">
        <f t="shared" si="1"/>
        <v>0</v>
      </c>
      <c r="I44" s="41">
        <v>1</v>
      </c>
      <c r="J44" s="41">
        <v>278</v>
      </c>
    </row>
    <row r="45" spans="1:10" s="107" customFormat="1" x14ac:dyDescent="0.25">
      <c r="A45" s="21"/>
      <c r="B45" s="312" t="s">
        <v>267</v>
      </c>
      <c r="C45" s="313"/>
      <c r="D45" s="200">
        <v>59</v>
      </c>
      <c r="E45" s="200">
        <v>29499</v>
      </c>
      <c r="F45" s="200">
        <v>1</v>
      </c>
      <c r="G45" s="200">
        <v>700</v>
      </c>
      <c r="H45" s="201">
        <f t="shared" si="1"/>
        <v>2.3729617953150957</v>
      </c>
      <c r="I45" s="200">
        <f>SUM(I39:I44)</f>
        <v>82</v>
      </c>
      <c r="J45" s="200">
        <f>SUM(J39:J44)</f>
        <v>66687</v>
      </c>
    </row>
    <row r="46" spans="1:10" x14ac:dyDescent="0.25">
      <c r="A46" s="1"/>
      <c r="B46" s="4">
        <v>7</v>
      </c>
      <c r="C46" s="41" t="s">
        <v>258</v>
      </c>
      <c r="D46" s="41">
        <v>0</v>
      </c>
      <c r="E46" s="29">
        <v>0</v>
      </c>
      <c r="F46" s="41">
        <v>0</v>
      </c>
      <c r="G46" s="199">
        <v>0</v>
      </c>
      <c r="H46" s="125">
        <v>0</v>
      </c>
      <c r="I46" s="29">
        <v>0</v>
      </c>
      <c r="J46" s="29">
        <v>0</v>
      </c>
    </row>
    <row r="47" spans="1:10" x14ac:dyDescent="0.25">
      <c r="A47" s="1"/>
      <c r="B47" s="4">
        <v>8</v>
      </c>
      <c r="C47" s="41" t="s">
        <v>259</v>
      </c>
      <c r="D47" s="41">
        <v>0</v>
      </c>
      <c r="E47" s="29">
        <v>0</v>
      </c>
      <c r="F47" s="41">
        <v>5</v>
      </c>
      <c r="G47" s="199">
        <v>400</v>
      </c>
      <c r="H47" s="125">
        <v>0</v>
      </c>
      <c r="I47" s="29">
        <v>10</v>
      </c>
      <c r="J47" s="29">
        <v>891</v>
      </c>
    </row>
    <row r="48" spans="1:10" x14ac:dyDescent="0.25">
      <c r="A48" s="1"/>
      <c r="B48" s="4">
        <v>9</v>
      </c>
      <c r="C48" s="41" t="s">
        <v>260</v>
      </c>
      <c r="D48" s="41">
        <v>0</v>
      </c>
      <c r="E48" s="41">
        <v>0</v>
      </c>
      <c r="F48" s="41">
        <v>0</v>
      </c>
      <c r="G48" s="198">
        <v>0</v>
      </c>
      <c r="H48" s="125">
        <v>0</v>
      </c>
      <c r="I48" s="41">
        <v>0</v>
      </c>
      <c r="J48" s="41">
        <v>0</v>
      </c>
    </row>
    <row r="49" spans="1:10" ht="15" customHeight="1" x14ac:dyDescent="0.25">
      <c r="A49" s="1"/>
      <c r="B49" s="314" t="s">
        <v>268</v>
      </c>
      <c r="C49" s="314"/>
      <c r="D49" s="41">
        <v>0</v>
      </c>
      <c r="E49" s="41">
        <v>0</v>
      </c>
      <c r="F49" s="36">
        <v>5</v>
      </c>
      <c r="G49" s="198">
        <v>400</v>
      </c>
      <c r="H49" s="125"/>
      <c r="I49" s="41">
        <v>10</v>
      </c>
      <c r="J49" s="41">
        <v>891</v>
      </c>
    </row>
    <row r="50" spans="1:10" x14ac:dyDescent="0.25">
      <c r="A50" s="1"/>
      <c r="B50" s="4">
        <v>10</v>
      </c>
      <c r="C50" s="41" t="s">
        <v>83</v>
      </c>
      <c r="D50" s="41">
        <v>52</v>
      </c>
      <c r="E50" s="41">
        <v>19835</v>
      </c>
      <c r="F50" s="41">
        <v>4</v>
      </c>
      <c r="G50" s="198">
        <v>4100</v>
      </c>
      <c r="H50" s="125">
        <f t="shared" si="1"/>
        <v>20.670531888076631</v>
      </c>
      <c r="I50" s="41">
        <v>33</v>
      </c>
      <c r="J50" s="41">
        <v>90265</v>
      </c>
    </row>
    <row r="51" spans="1:10" s="107" customFormat="1" x14ac:dyDescent="0.25">
      <c r="A51" s="21"/>
      <c r="B51" s="315" t="s">
        <v>269</v>
      </c>
      <c r="C51" s="315"/>
      <c r="D51" s="121">
        <f>SUM(D45+D49+D50)</f>
        <v>111</v>
      </c>
      <c r="E51" s="121">
        <f>SUM(E45+E49+E50)</f>
        <v>49334</v>
      </c>
      <c r="F51" s="121">
        <f>SUM(F45+F49+F50)</f>
        <v>10</v>
      </c>
      <c r="G51" s="121">
        <f>SUM(G45+G49+G50)</f>
        <v>5200</v>
      </c>
      <c r="H51" s="125">
        <f t="shared" si="1"/>
        <v>10.540398102728341</v>
      </c>
      <c r="I51" s="121">
        <f>SUM(I45+I49+I50)</f>
        <v>125</v>
      </c>
      <c r="J51" s="121">
        <f>SUM(J45+J49+J50)</f>
        <v>157843</v>
      </c>
    </row>
    <row r="52" spans="1:10" s="107" customFormat="1" x14ac:dyDescent="0.25">
      <c r="A52" s="21"/>
      <c r="B52" s="315" t="s">
        <v>271</v>
      </c>
      <c r="C52" s="315"/>
      <c r="D52" s="121">
        <f>SUM(D51+D37)</f>
        <v>836</v>
      </c>
      <c r="E52" s="121">
        <f>SUM(E51+E37)</f>
        <v>793334</v>
      </c>
      <c r="F52" s="121">
        <f>SUM(F46+F50+F51)</f>
        <v>14</v>
      </c>
      <c r="G52" s="121">
        <f>SUM(G51+G37)</f>
        <v>79918</v>
      </c>
      <c r="H52" s="125">
        <f t="shared" si="1"/>
        <v>10.073689013706712</v>
      </c>
      <c r="I52" s="121">
        <f t="shared" ref="I52:J52" si="2">SUM(I51+I37)</f>
        <v>2251</v>
      </c>
      <c r="J52" s="121">
        <f t="shared" si="2"/>
        <v>2217735</v>
      </c>
    </row>
    <row r="53" spans="1:10" x14ac:dyDescent="0.25">
      <c r="A53" s="1"/>
      <c r="B53" s="1"/>
      <c r="C53" s="23"/>
      <c r="D53" s="23"/>
      <c r="E53" s="23"/>
      <c r="F53" s="23"/>
      <c r="G53" s="86"/>
      <c r="H53" s="23"/>
      <c r="I53" s="23"/>
      <c r="J53" s="23"/>
    </row>
    <row r="54" spans="1:10" x14ac:dyDescent="0.25">
      <c r="A54" s="1"/>
      <c r="B54" s="1"/>
      <c r="C54" s="23"/>
      <c r="D54" s="23"/>
      <c r="E54" s="23"/>
      <c r="F54" s="23"/>
      <c r="G54" s="86"/>
      <c r="H54" s="23"/>
      <c r="I54" s="23"/>
      <c r="J54" s="23"/>
    </row>
    <row r="55" spans="1:10" x14ac:dyDescent="0.25">
      <c r="A55" s="1"/>
      <c r="B55" s="1"/>
      <c r="C55" s="43"/>
      <c r="D55" s="23"/>
      <c r="E55" s="23"/>
      <c r="F55" s="23"/>
      <c r="G55" s="86"/>
      <c r="H55" s="23"/>
      <c r="I55" s="23"/>
      <c r="J55" s="23"/>
    </row>
    <row r="56" spans="1:10" x14ac:dyDescent="0.25">
      <c r="A56" s="1"/>
      <c r="B56" s="1"/>
      <c r="C56" s="43"/>
      <c r="D56" s="23"/>
      <c r="E56" s="23"/>
      <c r="F56" s="23"/>
      <c r="G56" s="86"/>
      <c r="H56" s="23"/>
      <c r="I56" s="23"/>
      <c r="J56" s="23"/>
    </row>
    <row r="57" spans="1:10" x14ac:dyDescent="0.25">
      <c r="A57" s="1"/>
      <c r="B57" s="1"/>
      <c r="C57" s="43"/>
      <c r="D57" s="23"/>
      <c r="E57" s="23"/>
      <c r="F57" s="23"/>
      <c r="G57" s="86"/>
      <c r="H57" s="23"/>
      <c r="I57" s="23"/>
      <c r="J57" s="23"/>
    </row>
    <row r="58" spans="1:10" x14ac:dyDescent="0.25">
      <c r="A58" s="1"/>
      <c r="B58" s="1"/>
      <c r="C58" s="43"/>
      <c r="D58" s="23"/>
      <c r="E58" s="23"/>
      <c r="F58" s="23"/>
      <c r="G58" s="86"/>
      <c r="H58" s="23"/>
      <c r="I58" s="23"/>
      <c r="J58" s="23"/>
    </row>
  </sheetData>
  <mergeCells count="9">
    <mergeCell ref="B45:C45"/>
    <mergeCell ref="B49:C49"/>
    <mergeCell ref="B51:C51"/>
    <mergeCell ref="B52:C52"/>
    <mergeCell ref="B2:J2"/>
    <mergeCell ref="B3:J3"/>
    <mergeCell ref="B4:J4"/>
    <mergeCell ref="B37:C37"/>
    <mergeCell ref="B24:C24"/>
  </mergeCells>
  <pageMargins left="0.7" right="0.7" top="0.75" bottom="0.75" header="0.3" footer="0.3"/>
  <pageSetup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3"/>
  <sheetViews>
    <sheetView workbookViewId="0">
      <selection activeCell="B2" sqref="B2:J53"/>
    </sheetView>
  </sheetViews>
  <sheetFormatPr defaultRowHeight="15" x14ac:dyDescent="0.25"/>
  <cols>
    <col min="3" max="3" width="31.7109375" customWidth="1"/>
    <col min="8" max="8" width="14.5703125" bestFit="1" customWidth="1"/>
    <col min="10" max="10" width="13.42578125" customWidth="1"/>
  </cols>
  <sheetData>
    <row r="2" spans="2:10" ht="15.75" x14ac:dyDescent="0.25">
      <c r="B2" s="328" t="s">
        <v>307</v>
      </c>
      <c r="C2" s="329"/>
      <c r="D2" s="329"/>
      <c r="E2" s="329"/>
      <c r="F2" s="329"/>
      <c r="G2" s="329"/>
      <c r="H2" s="329"/>
      <c r="I2" s="329"/>
      <c r="J2" s="330"/>
    </row>
    <row r="3" spans="2:10" x14ac:dyDescent="0.25">
      <c r="B3" s="319" t="s">
        <v>63</v>
      </c>
      <c r="C3" s="319"/>
      <c r="D3" s="319"/>
      <c r="E3" s="319"/>
      <c r="F3" s="319"/>
      <c r="G3" s="319"/>
      <c r="H3" s="319"/>
      <c r="I3" s="319"/>
      <c r="J3" s="319"/>
    </row>
    <row r="4" spans="2:10" ht="15.75" x14ac:dyDescent="0.25">
      <c r="B4" s="331" t="s">
        <v>254</v>
      </c>
      <c r="C4" s="332"/>
      <c r="D4" s="332"/>
      <c r="E4" s="332"/>
      <c r="F4" s="332"/>
      <c r="G4" s="332"/>
      <c r="H4" s="332"/>
      <c r="I4" s="332"/>
      <c r="J4" s="333"/>
    </row>
    <row r="5" spans="2:10" ht="15.75" x14ac:dyDescent="0.25">
      <c r="B5" s="101" t="s">
        <v>0</v>
      </c>
      <c r="C5" s="101" t="s">
        <v>1</v>
      </c>
      <c r="D5" s="101" t="s">
        <v>78</v>
      </c>
      <c r="E5" s="101"/>
      <c r="F5" s="101" t="s">
        <v>92</v>
      </c>
      <c r="G5" s="101"/>
      <c r="H5" s="101"/>
      <c r="I5" s="101" t="s">
        <v>255</v>
      </c>
      <c r="J5" s="101"/>
    </row>
    <row r="6" spans="2:10" ht="15.75" x14ac:dyDescent="0.25">
      <c r="B6" s="101" t="s">
        <v>44</v>
      </c>
      <c r="C6" s="101" t="s">
        <v>3</v>
      </c>
      <c r="D6" s="101" t="s">
        <v>80</v>
      </c>
      <c r="E6" s="101" t="s">
        <v>48</v>
      </c>
      <c r="F6" s="101" t="s">
        <v>80</v>
      </c>
      <c r="G6" s="101" t="s">
        <v>48</v>
      </c>
      <c r="H6" s="101" t="s">
        <v>81</v>
      </c>
      <c r="I6" s="101" t="s">
        <v>80</v>
      </c>
      <c r="J6" s="101" t="s">
        <v>48</v>
      </c>
    </row>
    <row r="7" spans="2:10" x14ac:dyDescent="0.25">
      <c r="B7" s="100">
        <v>1</v>
      </c>
      <c r="C7" s="100" t="s">
        <v>9</v>
      </c>
      <c r="D7" s="100">
        <v>4</v>
      </c>
      <c r="E7" s="122">
        <v>2160</v>
      </c>
      <c r="F7" s="123">
        <v>8</v>
      </c>
      <c r="G7" s="122">
        <v>3424</v>
      </c>
      <c r="H7" s="106">
        <f t="shared" ref="H7:H37" si="0">G7/E7*100</f>
        <v>158.51851851851853</v>
      </c>
      <c r="I7" s="100">
        <v>35</v>
      </c>
      <c r="J7" s="106">
        <v>12800</v>
      </c>
    </row>
    <row r="8" spans="2:10" x14ac:dyDescent="0.25">
      <c r="B8" s="104">
        <v>2</v>
      </c>
      <c r="C8" s="104" t="s">
        <v>10</v>
      </c>
      <c r="D8" s="104">
        <v>3</v>
      </c>
      <c r="E8" s="96">
        <v>1600</v>
      </c>
      <c r="F8" s="96">
        <v>0</v>
      </c>
      <c r="G8" s="96">
        <v>0</v>
      </c>
      <c r="H8" s="106">
        <f t="shared" si="0"/>
        <v>0</v>
      </c>
      <c r="I8" s="104">
        <v>15</v>
      </c>
      <c r="J8" s="105">
        <v>4200</v>
      </c>
    </row>
    <row r="9" spans="2:10" x14ac:dyDescent="0.25">
      <c r="B9" s="104">
        <v>3</v>
      </c>
      <c r="C9" s="104" t="s">
        <v>11</v>
      </c>
      <c r="D9" s="104">
        <v>1</v>
      </c>
      <c r="E9" s="96">
        <v>560</v>
      </c>
      <c r="F9" s="96">
        <v>0</v>
      </c>
      <c r="G9" s="96">
        <v>0</v>
      </c>
      <c r="H9" s="106">
        <f t="shared" si="0"/>
        <v>0</v>
      </c>
      <c r="I9" s="104">
        <v>0</v>
      </c>
      <c r="J9" s="105">
        <v>0</v>
      </c>
    </row>
    <row r="10" spans="2:10" x14ac:dyDescent="0.25">
      <c r="B10" s="104">
        <v>4</v>
      </c>
      <c r="C10" s="104" t="s">
        <v>12</v>
      </c>
      <c r="D10" s="104">
        <v>4</v>
      </c>
      <c r="E10" s="96">
        <v>2160</v>
      </c>
      <c r="F10" s="96">
        <v>1</v>
      </c>
      <c r="G10" s="96">
        <v>800</v>
      </c>
      <c r="H10" s="106">
        <f t="shared" si="0"/>
        <v>37.037037037037038</v>
      </c>
      <c r="I10" s="104">
        <v>11</v>
      </c>
      <c r="J10" s="105">
        <v>7700</v>
      </c>
    </row>
    <row r="11" spans="2:10" x14ac:dyDescent="0.25">
      <c r="B11" s="104">
        <v>5</v>
      </c>
      <c r="C11" s="104" t="s">
        <v>71</v>
      </c>
      <c r="D11" s="104">
        <v>1</v>
      </c>
      <c r="E11" s="96">
        <v>560</v>
      </c>
      <c r="F11" s="96">
        <v>0</v>
      </c>
      <c r="G11" s="96">
        <v>0</v>
      </c>
      <c r="H11" s="106">
        <f t="shared" si="0"/>
        <v>0</v>
      </c>
      <c r="I11" s="104">
        <v>4</v>
      </c>
      <c r="J11" s="105">
        <v>1000</v>
      </c>
    </row>
    <row r="12" spans="2:10" x14ac:dyDescent="0.25">
      <c r="B12" s="104">
        <v>6</v>
      </c>
      <c r="C12" s="104" t="s">
        <v>14</v>
      </c>
      <c r="D12" s="104">
        <v>0</v>
      </c>
      <c r="E12" s="96">
        <v>0</v>
      </c>
      <c r="F12" s="96">
        <v>0</v>
      </c>
      <c r="G12" s="96">
        <v>0</v>
      </c>
      <c r="H12" s="106">
        <v>0</v>
      </c>
      <c r="I12" s="107">
        <v>5</v>
      </c>
      <c r="J12" s="189">
        <v>1900</v>
      </c>
    </row>
    <row r="13" spans="2:10" x14ac:dyDescent="0.25">
      <c r="B13" s="104">
        <v>7</v>
      </c>
      <c r="C13" s="104" t="s">
        <v>15</v>
      </c>
      <c r="D13" s="104">
        <v>1</v>
      </c>
      <c r="E13" s="96">
        <v>560</v>
      </c>
      <c r="F13" s="96">
        <v>0</v>
      </c>
      <c r="G13" s="96">
        <v>0</v>
      </c>
      <c r="H13" s="106">
        <f t="shared" si="0"/>
        <v>0</v>
      </c>
      <c r="I13" s="104">
        <v>25</v>
      </c>
      <c r="J13" s="105">
        <v>9600</v>
      </c>
    </row>
    <row r="14" spans="2:10" x14ac:dyDescent="0.25">
      <c r="B14" s="104">
        <v>8</v>
      </c>
      <c r="C14" s="104" t="s">
        <v>16</v>
      </c>
      <c r="D14" s="104">
        <v>0</v>
      </c>
      <c r="E14" s="96">
        <v>0</v>
      </c>
      <c r="F14" s="96">
        <v>0</v>
      </c>
      <c r="G14" s="96">
        <v>0</v>
      </c>
      <c r="H14" s="106">
        <v>0</v>
      </c>
      <c r="I14" s="104">
        <v>0</v>
      </c>
      <c r="J14" s="105">
        <v>0</v>
      </c>
    </row>
    <row r="15" spans="2:10" x14ac:dyDescent="0.25">
      <c r="B15" s="104">
        <v>9</v>
      </c>
      <c r="C15" s="104" t="s">
        <v>72</v>
      </c>
      <c r="D15" s="104">
        <v>3</v>
      </c>
      <c r="E15" s="96">
        <v>1600</v>
      </c>
      <c r="F15" s="96">
        <v>0</v>
      </c>
      <c r="G15" s="96">
        <v>0</v>
      </c>
      <c r="H15" s="106">
        <f t="shared" si="0"/>
        <v>0</v>
      </c>
      <c r="I15" s="104">
        <v>0</v>
      </c>
      <c r="J15" s="105">
        <v>0</v>
      </c>
    </row>
    <row r="16" spans="2:10" x14ac:dyDescent="0.25">
      <c r="B16" s="104">
        <v>10</v>
      </c>
      <c r="C16" s="104" t="s">
        <v>73</v>
      </c>
      <c r="D16" s="104">
        <v>0</v>
      </c>
      <c r="E16" s="96">
        <v>0</v>
      </c>
      <c r="F16" s="96">
        <v>0</v>
      </c>
      <c r="G16" s="96">
        <v>0</v>
      </c>
      <c r="H16" s="106">
        <v>0</v>
      </c>
      <c r="I16" s="104">
        <v>1</v>
      </c>
      <c r="J16" s="105">
        <v>130</v>
      </c>
    </row>
    <row r="17" spans="2:10" x14ac:dyDescent="0.25">
      <c r="B17" s="104">
        <v>11</v>
      </c>
      <c r="C17" s="104" t="s">
        <v>19</v>
      </c>
      <c r="D17" s="104">
        <v>0</v>
      </c>
      <c r="E17" s="96">
        <v>0</v>
      </c>
      <c r="F17" s="96">
        <v>0</v>
      </c>
      <c r="G17" s="96">
        <v>0</v>
      </c>
      <c r="H17" s="106">
        <v>0</v>
      </c>
      <c r="I17" s="104">
        <v>4</v>
      </c>
      <c r="J17" s="105">
        <v>2396</v>
      </c>
    </row>
    <row r="18" spans="2:10" x14ac:dyDescent="0.25">
      <c r="B18" s="104">
        <v>12</v>
      </c>
      <c r="C18" s="104" t="s">
        <v>20</v>
      </c>
      <c r="D18" s="104">
        <v>1</v>
      </c>
      <c r="E18" s="96">
        <v>560</v>
      </c>
      <c r="F18" s="96">
        <v>0</v>
      </c>
      <c r="G18" s="96">
        <v>0</v>
      </c>
      <c r="H18" s="106">
        <f t="shared" si="0"/>
        <v>0</v>
      </c>
      <c r="I18" s="104">
        <v>6</v>
      </c>
      <c r="J18" s="105">
        <v>2364</v>
      </c>
    </row>
    <row r="19" spans="2:10" x14ac:dyDescent="0.25">
      <c r="B19" s="104">
        <v>13</v>
      </c>
      <c r="C19" s="104" t="s">
        <v>74</v>
      </c>
      <c r="D19" s="104">
        <v>0</v>
      </c>
      <c r="E19" s="96">
        <v>0</v>
      </c>
      <c r="F19" s="96">
        <v>0</v>
      </c>
      <c r="G19" s="96">
        <v>0</v>
      </c>
      <c r="H19" s="106">
        <v>0</v>
      </c>
      <c r="I19" s="104">
        <v>7</v>
      </c>
      <c r="J19" s="105">
        <v>5400</v>
      </c>
    </row>
    <row r="20" spans="2:10" x14ac:dyDescent="0.25">
      <c r="B20" s="104">
        <v>14</v>
      </c>
      <c r="C20" s="104" t="s">
        <v>22</v>
      </c>
      <c r="D20" s="104">
        <v>1</v>
      </c>
      <c r="E20" s="96">
        <v>560</v>
      </c>
      <c r="F20" s="96">
        <v>0</v>
      </c>
      <c r="G20" s="96">
        <v>0</v>
      </c>
      <c r="H20" s="106">
        <f t="shared" si="0"/>
        <v>0</v>
      </c>
      <c r="I20" s="104">
        <v>5</v>
      </c>
      <c r="J20" s="105">
        <v>900</v>
      </c>
    </row>
    <row r="21" spans="2:10" x14ac:dyDescent="0.25">
      <c r="B21" s="104">
        <v>15</v>
      </c>
      <c r="C21" s="104" t="s">
        <v>85</v>
      </c>
      <c r="D21" s="104">
        <v>0</v>
      </c>
      <c r="E21" s="96">
        <v>0</v>
      </c>
      <c r="F21" s="96">
        <v>0</v>
      </c>
      <c r="G21" s="96">
        <v>0</v>
      </c>
      <c r="H21" s="106">
        <v>0</v>
      </c>
      <c r="I21" s="104">
        <v>1</v>
      </c>
      <c r="J21" s="105">
        <v>400</v>
      </c>
    </row>
    <row r="22" spans="2:10" x14ac:dyDescent="0.25">
      <c r="B22" s="104">
        <v>16</v>
      </c>
      <c r="C22" s="104" t="s">
        <v>75</v>
      </c>
      <c r="D22" s="104">
        <v>0</v>
      </c>
      <c r="E22" s="96">
        <v>0</v>
      </c>
      <c r="F22" s="96">
        <v>0</v>
      </c>
      <c r="G22" s="96">
        <v>0</v>
      </c>
      <c r="H22" s="106">
        <v>0</v>
      </c>
      <c r="I22" s="104">
        <v>0</v>
      </c>
      <c r="J22" s="105">
        <v>0</v>
      </c>
    </row>
    <row r="23" spans="2:10" x14ac:dyDescent="0.25">
      <c r="B23" s="104">
        <v>17</v>
      </c>
      <c r="C23" s="104" t="s">
        <v>50</v>
      </c>
      <c r="D23" s="104">
        <v>1</v>
      </c>
      <c r="E23" s="96">
        <v>560</v>
      </c>
      <c r="F23" s="96">
        <v>0</v>
      </c>
      <c r="G23" s="96">
        <v>0</v>
      </c>
      <c r="H23" s="106">
        <v>0</v>
      </c>
      <c r="I23" s="104">
        <v>2</v>
      </c>
      <c r="J23" s="105">
        <v>390</v>
      </c>
    </row>
    <row r="24" spans="2:10" x14ac:dyDescent="0.25">
      <c r="B24" s="100"/>
      <c r="C24" s="100" t="s">
        <v>178</v>
      </c>
      <c r="D24" s="100">
        <f>SUM(D8:D23)</f>
        <v>16</v>
      </c>
      <c r="E24" s="122">
        <f>SUM(E8:E23)</f>
        <v>8720</v>
      </c>
      <c r="F24" s="106">
        <f>SUM(F8:F23)</f>
        <v>1</v>
      </c>
      <c r="G24" s="106">
        <f>SUM(G8:G23)</f>
        <v>800</v>
      </c>
      <c r="H24" s="106">
        <f t="shared" si="0"/>
        <v>9.1743119266055047</v>
      </c>
      <c r="I24" s="106">
        <f>SUM(I8:I23)</f>
        <v>86</v>
      </c>
      <c r="J24" s="106">
        <f>SUM(J8:J23)</f>
        <v>36380</v>
      </c>
    </row>
    <row r="25" spans="2:10" x14ac:dyDescent="0.25">
      <c r="B25" s="104">
        <v>18</v>
      </c>
      <c r="C25" s="104" t="s">
        <v>82</v>
      </c>
      <c r="D25" s="104">
        <v>0</v>
      </c>
      <c r="E25" s="96">
        <v>0</v>
      </c>
      <c r="F25" s="96">
        <v>0</v>
      </c>
      <c r="G25" s="96">
        <v>0</v>
      </c>
      <c r="H25" s="106">
        <v>0</v>
      </c>
      <c r="I25" s="104">
        <v>2</v>
      </c>
      <c r="J25" s="105">
        <v>419</v>
      </c>
    </row>
    <row r="26" spans="2:10" x14ac:dyDescent="0.25">
      <c r="B26" s="104">
        <v>19</v>
      </c>
      <c r="C26" s="104" t="s">
        <v>83</v>
      </c>
      <c r="D26" s="104">
        <v>0</v>
      </c>
      <c r="E26" s="96">
        <v>0</v>
      </c>
      <c r="F26" s="96">
        <v>0</v>
      </c>
      <c r="G26" s="96">
        <v>0</v>
      </c>
      <c r="H26" s="106">
        <v>0</v>
      </c>
      <c r="I26" s="104">
        <v>3</v>
      </c>
      <c r="J26" s="105">
        <v>680</v>
      </c>
    </row>
    <row r="27" spans="2:10" x14ac:dyDescent="0.25">
      <c r="B27" s="104"/>
      <c r="C27" s="100" t="s">
        <v>179</v>
      </c>
      <c r="D27" s="100">
        <f>SUM(D25:D26)</f>
        <v>0</v>
      </c>
      <c r="E27" s="122">
        <f>SUM(E25:E26)</f>
        <v>0</v>
      </c>
      <c r="F27" s="96">
        <f>SUM(F25:F26)</f>
        <v>0</v>
      </c>
      <c r="G27" s="96">
        <f>SUM(G25:G26)</f>
        <v>0</v>
      </c>
      <c r="H27" s="106">
        <v>0</v>
      </c>
      <c r="I27" s="96">
        <f>SUM(I25:I26)</f>
        <v>5</v>
      </c>
      <c r="J27" s="96">
        <f>SUM(J25:J26)</f>
        <v>1099</v>
      </c>
    </row>
    <row r="28" spans="2:10" x14ac:dyDescent="0.25">
      <c r="B28" s="104">
        <v>20</v>
      </c>
      <c r="C28" s="104" t="s">
        <v>93</v>
      </c>
      <c r="D28" s="104">
        <v>4</v>
      </c>
      <c r="E28" s="96">
        <v>2160</v>
      </c>
      <c r="F28" s="96">
        <v>1</v>
      </c>
      <c r="G28" s="96">
        <v>343</v>
      </c>
      <c r="H28" s="106">
        <f t="shared" si="0"/>
        <v>15.87962962962963</v>
      </c>
      <c r="I28" s="104">
        <v>6</v>
      </c>
      <c r="J28" s="105">
        <v>1432</v>
      </c>
    </row>
    <row r="29" spans="2:10" x14ac:dyDescent="0.25">
      <c r="B29" s="104">
        <v>21</v>
      </c>
      <c r="C29" s="104" t="s">
        <v>27</v>
      </c>
      <c r="D29" s="104">
        <v>0</v>
      </c>
      <c r="E29" s="96">
        <v>0</v>
      </c>
      <c r="F29" s="96">
        <v>0</v>
      </c>
      <c r="G29" s="96">
        <v>0</v>
      </c>
      <c r="H29" s="106">
        <v>0</v>
      </c>
      <c r="I29" s="104">
        <v>2</v>
      </c>
      <c r="J29" s="105">
        <v>270</v>
      </c>
    </row>
    <row r="30" spans="2:10" x14ac:dyDescent="0.25">
      <c r="B30" s="104">
        <v>22</v>
      </c>
      <c r="C30" s="104" t="s">
        <v>88</v>
      </c>
      <c r="D30" s="104">
        <v>0</v>
      </c>
      <c r="E30" s="96">
        <v>0</v>
      </c>
      <c r="F30" s="96">
        <v>0</v>
      </c>
      <c r="G30" s="96">
        <v>0</v>
      </c>
      <c r="H30" s="106">
        <v>0</v>
      </c>
      <c r="I30" s="104">
        <v>0</v>
      </c>
      <c r="J30" s="105">
        <v>0</v>
      </c>
    </row>
    <row r="31" spans="2:10" x14ac:dyDescent="0.25">
      <c r="B31" s="104">
        <v>23</v>
      </c>
      <c r="C31" s="104" t="s">
        <v>89</v>
      </c>
      <c r="D31" s="104">
        <v>1</v>
      </c>
      <c r="E31" s="96">
        <v>560</v>
      </c>
      <c r="F31" s="96">
        <v>0</v>
      </c>
      <c r="G31" s="96">
        <v>0</v>
      </c>
      <c r="H31" s="106">
        <f t="shared" si="0"/>
        <v>0</v>
      </c>
      <c r="I31" s="104">
        <v>0</v>
      </c>
      <c r="J31" s="105">
        <v>0</v>
      </c>
    </row>
    <row r="32" spans="2:10" x14ac:dyDescent="0.25">
      <c r="B32" s="104">
        <v>24</v>
      </c>
      <c r="C32" s="104" t="s">
        <v>94</v>
      </c>
      <c r="D32" s="104">
        <v>0</v>
      </c>
      <c r="E32" s="96">
        <v>0</v>
      </c>
      <c r="F32" s="96">
        <v>1</v>
      </c>
      <c r="G32" s="96">
        <v>100</v>
      </c>
      <c r="H32" s="106">
        <v>0</v>
      </c>
      <c r="I32" s="104">
        <v>6</v>
      </c>
      <c r="J32" s="105">
        <v>1900</v>
      </c>
    </row>
    <row r="33" spans="2:10" x14ac:dyDescent="0.25">
      <c r="B33" s="104">
        <v>25</v>
      </c>
      <c r="C33" s="104" t="s">
        <v>84</v>
      </c>
      <c r="D33" s="104">
        <v>0</v>
      </c>
      <c r="E33" s="96">
        <v>0</v>
      </c>
      <c r="F33" s="96">
        <v>0</v>
      </c>
      <c r="G33" s="96">
        <v>0</v>
      </c>
      <c r="H33" s="106">
        <v>0</v>
      </c>
      <c r="I33" s="104">
        <v>0</v>
      </c>
      <c r="J33" s="105">
        <v>0</v>
      </c>
    </row>
    <row r="34" spans="2:10" x14ac:dyDescent="0.25">
      <c r="B34" s="104">
        <v>26</v>
      </c>
      <c r="C34" s="104" t="s">
        <v>32</v>
      </c>
      <c r="D34" s="104">
        <v>0</v>
      </c>
      <c r="E34" s="96">
        <v>0</v>
      </c>
      <c r="F34" s="96">
        <v>0</v>
      </c>
      <c r="G34" s="96">
        <v>0</v>
      </c>
      <c r="H34" s="106">
        <v>0</v>
      </c>
      <c r="I34" s="104">
        <v>0</v>
      </c>
      <c r="J34" s="105">
        <v>0</v>
      </c>
    </row>
    <row r="35" spans="2:10" x14ac:dyDescent="0.25">
      <c r="B35" s="104">
        <v>27</v>
      </c>
      <c r="C35" s="104" t="s">
        <v>90</v>
      </c>
      <c r="D35" s="104">
        <v>0</v>
      </c>
      <c r="E35" s="96">
        <v>0</v>
      </c>
      <c r="F35" s="96">
        <v>0</v>
      </c>
      <c r="G35" s="96">
        <v>0</v>
      </c>
      <c r="H35" s="106">
        <v>0</v>
      </c>
      <c r="I35" s="105">
        <v>0</v>
      </c>
      <c r="J35" s="105">
        <v>0</v>
      </c>
    </row>
    <row r="36" spans="2:10" x14ac:dyDescent="0.25">
      <c r="B36" s="100"/>
      <c r="C36" s="100"/>
      <c r="D36" s="100">
        <f>SUM(D28:D35)</f>
        <v>5</v>
      </c>
      <c r="E36" s="122">
        <f>SUM(E28:E35)</f>
        <v>2720</v>
      </c>
      <c r="F36" s="106">
        <f>SUM(F28:F35)</f>
        <v>2</v>
      </c>
      <c r="G36" s="106">
        <f>SUM(G28:G35)</f>
        <v>443</v>
      </c>
      <c r="H36" s="106">
        <f t="shared" si="0"/>
        <v>16.286764705882355</v>
      </c>
      <c r="I36" s="106">
        <f>SUM(I28:I35)</f>
        <v>14</v>
      </c>
      <c r="J36" s="106">
        <f>SUM(J28:J35)</f>
        <v>3602</v>
      </c>
    </row>
    <row r="37" spans="2:10" ht="15.75" x14ac:dyDescent="0.25">
      <c r="B37" s="100" t="s">
        <v>33</v>
      </c>
      <c r="C37" s="100"/>
      <c r="D37" s="100">
        <f>SUM(D7,D24,D27,D36)</f>
        <v>25</v>
      </c>
      <c r="E37" s="100">
        <f>SUM(E7,E24,E27,E36)</f>
        <v>13600</v>
      </c>
      <c r="F37" s="126">
        <f>F7+F24+F27+F36</f>
        <v>11</v>
      </c>
      <c r="G37" s="126">
        <f>G7+G24+G27+G36</f>
        <v>4667</v>
      </c>
      <c r="H37" s="106">
        <f t="shared" si="0"/>
        <v>34.316176470588232</v>
      </c>
      <c r="I37" s="100">
        <f>SUM(I7,I24,I27,I36)</f>
        <v>140</v>
      </c>
      <c r="J37" s="100">
        <f>SUM(J7,J24,J27,J36)</f>
        <v>53881</v>
      </c>
    </row>
    <row r="39" spans="2:10" x14ac:dyDescent="0.25">
      <c r="B39" s="118" t="s">
        <v>270</v>
      </c>
      <c r="C39" s="118"/>
      <c r="D39" s="325"/>
      <c r="E39" s="326"/>
      <c r="F39" s="326"/>
      <c r="G39" s="326"/>
      <c r="H39" s="326"/>
      <c r="I39" s="326"/>
      <c r="J39" s="327"/>
    </row>
    <row r="40" spans="2:10" x14ac:dyDescent="0.25">
      <c r="B40" s="41">
        <v>1</v>
      </c>
      <c r="C40" s="41" t="s">
        <v>133</v>
      </c>
      <c r="D40" s="36">
        <v>10</v>
      </c>
      <c r="E40" s="36">
        <v>4229</v>
      </c>
      <c r="F40" s="36">
        <v>0</v>
      </c>
      <c r="G40" s="36">
        <v>0</v>
      </c>
      <c r="H40" s="27">
        <v>0</v>
      </c>
      <c r="I40" s="27">
        <v>18</v>
      </c>
      <c r="J40" s="27">
        <v>7324</v>
      </c>
    </row>
    <row r="41" spans="2:10" x14ac:dyDescent="0.25">
      <c r="B41" s="4">
        <v>2</v>
      </c>
      <c r="C41" s="41" t="s">
        <v>136</v>
      </c>
      <c r="D41" s="36">
        <v>0</v>
      </c>
      <c r="E41" s="36">
        <v>0</v>
      </c>
      <c r="F41" s="36">
        <v>0</v>
      </c>
      <c r="G41" s="36">
        <v>0</v>
      </c>
      <c r="H41" s="27">
        <v>0</v>
      </c>
      <c r="I41" s="27">
        <v>6</v>
      </c>
      <c r="J41" s="27">
        <v>3080</v>
      </c>
    </row>
    <row r="42" spans="2:10" x14ac:dyDescent="0.25">
      <c r="B42" s="4">
        <v>3</v>
      </c>
      <c r="C42" s="41" t="s">
        <v>140</v>
      </c>
      <c r="D42" s="36">
        <v>0</v>
      </c>
      <c r="E42" s="36">
        <v>0</v>
      </c>
      <c r="F42" s="36">
        <v>0</v>
      </c>
      <c r="G42" s="36">
        <v>0</v>
      </c>
      <c r="H42" s="27">
        <v>0</v>
      </c>
      <c r="I42" s="27">
        <v>3</v>
      </c>
      <c r="J42" s="27">
        <v>849</v>
      </c>
    </row>
    <row r="43" spans="2:10" x14ac:dyDescent="0.25">
      <c r="B43" s="41">
        <v>4</v>
      </c>
      <c r="C43" s="41" t="s">
        <v>256</v>
      </c>
      <c r="D43" s="36">
        <v>1</v>
      </c>
      <c r="E43" s="36">
        <v>211</v>
      </c>
      <c r="F43" s="36">
        <v>0</v>
      </c>
      <c r="G43" s="36">
        <v>0</v>
      </c>
      <c r="H43" s="27">
        <v>0</v>
      </c>
      <c r="I43" s="27">
        <v>2</v>
      </c>
      <c r="J43" s="27">
        <v>1762</v>
      </c>
    </row>
    <row r="44" spans="2:10" x14ac:dyDescent="0.25">
      <c r="B44" s="4">
        <v>5</v>
      </c>
      <c r="C44" s="41" t="s">
        <v>134</v>
      </c>
      <c r="D44" s="36">
        <v>3</v>
      </c>
      <c r="E44" s="36">
        <v>708</v>
      </c>
      <c r="F44" s="36">
        <v>0</v>
      </c>
      <c r="G44" s="36">
        <v>0</v>
      </c>
      <c r="H44" s="27">
        <v>0</v>
      </c>
      <c r="I44" s="27">
        <v>2</v>
      </c>
      <c r="J44" s="27">
        <v>941</v>
      </c>
    </row>
    <row r="45" spans="2:10" x14ac:dyDescent="0.25">
      <c r="B45" s="4">
        <v>6</v>
      </c>
      <c r="C45" s="41" t="s">
        <v>135</v>
      </c>
      <c r="D45" s="36">
        <v>0</v>
      </c>
      <c r="E45" s="36">
        <v>0</v>
      </c>
      <c r="F45" s="36">
        <v>0</v>
      </c>
      <c r="G45" s="36">
        <v>0</v>
      </c>
      <c r="H45" s="27">
        <v>0</v>
      </c>
      <c r="I45" s="27">
        <v>0</v>
      </c>
      <c r="J45" s="27">
        <v>0</v>
      </c>
    </row>
    <row r="46" spans="2:10" x14ac:dyDescent="0.25">
      <c r="B46" s="118" t="s">
        <v>272</v>
      </c>
      <c r="C46" s="102"/>
      <c r="D46" s="202">
        <f>SUM(D40:D45)</f>
        <v>14</v>
      </c>
      <c r="E46" s="202">
        <f>SUM(E40:E45)</f>
        <v>5148</v>
      </c>
      <c r="F46" s="202">
        <v>0</v>
      </c>
      <c r="G46" s="202">
        <v>0</v>
      </c>
      <c r="H46" s="26">
        <v>0</v>
      </c>
      <c r="I46" s="202">
        <f>SUM(I40:I45)</f>
        <v>31</v>
      </c>
      <c r="J46" s="202">
        <f>SUM(J40:J45)</f>
        <v>13956</v>
      </c>
    </row>
    <row r="47" spans="2:10" x14ac:dyDescent="0.25">
      <c r="B47" s="4">
        <v>7</v>
      </c>
      <c r="C47" s="41" t="s">
        <v>258</v>
      </c>
      <c r="D47" s="36">
        <v>0</v>
      </c>
      <c r="E47" s="36">
        <v>0</v>
      </c>
      <c r="F47" s="36">
        <v>0</v>
      </c>
      <c r="G47" s="36">
        <v>0</v>
      </c>
      <c r="H47" s="27">
        <v>0</v>
      </c>
      <c r="I47" s="27">
        <v>1</v>
      </c>
      <c r="J47" s="27">
        <v>1000</v>
      </c>
    </row>
    <row r="48" spans="2:10" x14ac:dyDescent="0.25">
      <c r="B48" s="4">
        <v>8</v>
      </c>
      <c r="C48" s="41" t="s">
        <v>259</v>
      </c>
      <c r="D48" s="36">
        <v>0</v>
      </c>
      <c r="E48" s="36">
        <v>0</v>
      </c>
      <c r="F48" s="36">
        <v>0</v>
      </c>
      <c r="G48" s="36">
        <v>0</v>
      </c>
      <c r="H48" s="27">
        <v>0</v>
      </c>
      <c r="I48" s="27">
        <v>0</v>
      </c>
      <c r="J48" s="27">
        <v>0</v>
      </c>
    </row>
    <row r="49" spans="2:10" x14ac:dyDescent="0.25">
      <c r="B49" s="4">
        <v>9</v>
      </c>
      <c r="C49" s="41" t="s">
        <v>260</v>
      </c>
      <c r="D49" s="36">
        <v>0</v>
      </c>
      <c r="E49" s="36">
        <v>0</v>
      </c>
      <c r="F49" s="36">
        <v>0</v>
      </c>
      <c r="G49" s="36">
        <v>0</v>
      </c>
      <c r="H49" s="27">
        <v>0</v>
      </c>
      <c r="I49" s="27">
        <v>0</v>
      </c>
      <c r="J49" s="27">
        <v>0</v>
      </c>
    </row>
    <row r="50" spans="2:10" x14ac:dyDescent="0.25">
      <c r="B50" s="314" t="s">
        <v>268</v>
      </c>
      <c r="C50" s="314"/>
      <c r="D50" s="36">
        <v>0</v>
      </c>
      <c r="E50" s="36">
        <v>0</v>
      </c>
      <c r="F50" s="36">
        <v>0</v>
      </c>
      <c r="G50" s="36">
        <v>0</v>
      </c>
      <c r="H50" s="27">
        <v>0</v>
      </c>
      <c r="I50" s="27">
        <v>1</v>
      </c>
      <c r="J50" s="27">
        <v>1000</v>
      </c>
    </row>
    <row r="51" spans="2:10" x14ac:dyDescent="0.25">
      <c r="B51" s="4">
        <v>10</v>
      </c>
      <c r="C51" s="41" t="s">
        <v>83</v>
      </c>
      <c r="D51" s="36">
        <v>11</v>
      </c>
      <c r="E51" s="36">
        <v>4060</v>
      </c>
      <c r="F51" s="36">
        <v>0</v>
      </c>
      <c r="G51" s="36">
        <v>0</v>
      </c>
      <c r="H51" s="27">
        <v>0</v>
      </c>
      <c r="I51" s="27">
        <v>1</v>
      </c>
      <c r="J51" s="27">
        <v>293</v>
      </c>
    </row>
    <row r="52" spans="2:10" x14ac:dyDescent="0.25">
      <c r="B52" s="315" t="s">
        <v>269</v>
      </c>
      <c r="C52" s="315"/>
      <c r="D52" s="202">
        <f>SUM(D46+D50+D51)</f>
        <v>25</v>
      </c>
      <c r="E52" s="202">
        <f>SUM(E46+E50+E51)</f>
        <v>9208</v>
      </c>
      <c r="F52" s="202">
        <v>0</v>
      </c>
      <c r="G52" s="202">
        <v>0</v>
      </c>
      <c r="H52" s="26">
        <v>0</v>
      </c>
      <c r="I52" s="202">
        <f>SUM(I46+I50+I51)</f>
        <v>33</v>
      </c>
      <c r="J52" s="202">
        <f>SUM(J46+J50+J51)</f>
        <v>15249</v>
      </c>
    </row>
    <row r="53" spans="2:10" x14ac:dyDescent="0.25">
      <c r="B53" s="315" t="s">
        <v>271</v>
      </c>
      <c r="C53" s="315"/>
      <c r="D53" s="202">
        <f>SUM(D37+D52)</f>
        <v>50</v>
      </c>
      <c r="E53" s="202">
        <f>SUM(E37+E52)</f>
        <v>22808</v>
      </c>
      <c r="F53" s="202"/>
      <c r="G53" s="202"/>
      <c r="H53" s="26"/>
      <c r="I53" s="202">
        <f>SUM(I37+I52)</f>
        <v>173</v>
      </c>
      <c r="J53" s="202">
        <f>SUM(J37+J52)</f>
        <v>69130</v>
      </c>
    </row>
  </sheetData>
  <mergeCells count="7">
    <mergeCell ref="B50:C50"/>
    <mergeCell ref="B52:C52"/>
    <mergeCell ref="B53:C53"/>
    <mergeCell ref="D39:J39"/>
    <mergeCell ref="B2:J2"/>
    <mergeCell ref="B3:J3"/>
    <mergeCell ref="B4:J4"/>
  </mergeCells>
  <pageMargins left="0.7" right="0.7" top="0.75" bottom="0.75" header="0.3" footer="0.3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55"/>
  <sheetViews>
    <sheetView topLeftCell="A34" workbookViewId="0">
      <selection activeCell="L49" sqref="L49"/>
    </sheetView>
  </sheetViews>
  <sheetFormatPr defaultColWidth="9.140625" defaultRowHeight="12.75" x14ac:dyDescent="0.2"/>
  <cols>
    <col min="1" max="1" width="6.5703125" style="1" customWidth="1"/>
    <col min="2" max="2" width="9.140625" style="1"/>
    <col min="3" max="3" width="27.42578125" style="1" customWidth="1"/>
    <col min="4" max="5" width="22.7109375" style="1" customWidth="1"/>
    <col min="6" max="6" width="27.42578125" style="1" customWidth="1"/>
    <col min="7" max="7" width="3.7109375" style="1" customWidth="1"/>
    <col min="8" max="16384" width="9.140625" style="1"/>
  </cols>
  <sheetData>
    <row r="4" spans="1:8" ht="15.75" x14ac:dyDescent="0.25">
      <c r="D4" s="2" t="s">
        <v>167</v>
      </c>
      <c r="F4" s="2"/>
      <c r="G4" s="2"/>
    </row>
    <row r="6" spans="1:8" ht="15.75" x14ac:dyDescent="0.25">
      <c r="A6" s="2"/>
      <c r="B6" s="336" t="s">
        <v>273</v>
      </c>
      <c r="C6" s="336"/>
      <c r="D6" s="336"/>
      <c r="E6" s="336"/>
      <c r="F6" s="336"/>
      <c r="G6" s="2"/>
    </row>
    <row r="7" spans="1:8" ht="15.75" x14ac:dyDescent="0.25">
      <c r="C7" s="2"/>
      <c r="D7" s="2"/>
      <c r="E7" s="2"/>
      <c r="F7" s="2"/>
      <c r="G7" s="2"/>
    </row>
    <row r="8" spans="1:8" s="215" customFormat="1" ht="15.75" x14ac:dyDescent="0.25">
      <c r="A8" s="203"/>
      <c r="B8" s="214" t="s">
        <v>95</v>
      </c>
      <c r="C8" s="214" t="s">
        <v>96</v>
      </c>
      <c r="D8" s="214" t="s">
        <v>274</v>
      </c>
      <c r="E8" s="214" t="s">
        <v>275</v>
      </c>
      <c r="F8" s="214" t="s">
        <v>276</v>
      </c>
      <c r="G8" s="12"/>
    </row>
    <row r="10" spans="1:8" ht="15.75" x14ac:dyDescent="0.25">
      <c r="B10" s="2" t="s">
        <v>282</v>
      </c>
    </row>
    <row r="11" spans="1:8" ht="14.25" x14ac:dyDescent="0.2">
      <c r="B11" s="205">
        <v>1</v>
      </c>
      <c r="C11" s="206" t="s">
        <v>133</v>
      </c>
      <c r="D11" s="213" t="s">
        <v>281</v>
      </c>
      <c r="E11" s="213" t="s">
        <v>281</v>
      </c>
      <c r="F11" s="213" t="s">
        <v>281</v>
      </c>
      <c r="H11" s="6"/>
    </row>
    <row r="12" spans="1:8" ht="14.25" x14ac:dyDescent="0.2">
      <c r="B12" s="205">
        <v>2</v>
      </c>
      <c r="C12" s="206" t="s">
        <v>134</v>
      </c>
      <c r="D12" s="213" t="s">
        <v>281</v>
      </c>
      <c r="E12" s="213" t="s">
        <v>281</v>
      </c>
      <c r="F12" s="213" t="s">
        <v>281</v>
      </c>
      <c r="H12" s="6"/>
    </row>
    <row r="13" spans="1:8" ht="14.25" x14ac:dyDescent="0.2">
      <c r="B13" s="205">
        <v>3</v>
      </c>
      <c r="C13" s="206" t="s">
        <v>135</v>
      </c>
      <c r="D13" s="213" t="s">
        <v>281</v>
      </c>
      <c r="E13" s="213" t="s">
        <v>281</v>
      </c>
      <c r="F13" s="213" t="s">
        <v>281</v>
      </c>
      <c r="H13" s="6"/>
    </row>
    <row r="14" spans="1:8" ht="14.25" x14ac:dyDescent="0.2">
      <c r="B14" s="205">
        <v>4</v>
      </c>
      <c r="C14" s="206" t="s">
        <v>136</v>
      </c>
      <c r="D14" s="213" t="s">
        <v>281</v>
      </c>
      <c r="E14" s="213" t="s">
        <v>281</v>
      </c>
      <c r="F14" s="213" t="s">
        <v>281</v>
      </c>
      <c r="H14" s="6"/>
    </row>
    <row r="15" spans="1:8" ht="14.25" x14ac:dyDescent="0.2">
      <c r="B15" s="205">
        <v>5</v>
      </c>
      <c r="C15" s="206" t="s">
        <v>137</v>
      </c>
      <c r="D15" s="213" t="s">
        <v>281</v>
      </c>
      <c r="E15" s="213" t="s">
        <v>281</v>
      </c>
      <c r="F15" s="213" t="s">
        <v>281</v>
      </c>
      <c r="H15" s="6"/>
    </row>
    <row r="16" spans="1:8" ht="14.25" x14ac:dyDescent="0.2">
      <c r="B16" s="205">
        <v>6</v>
      </c>
      <c r="C16" s="206" t="s">
        <v>138</v>
      </c>
      <c r="D16" s="213" t="s">
        <v>281</v>
      </c>
      <c r="E16" s="213" t="s">
        <v>281</v>
      </c>
      <c r="F16" s="213" t="s">
        <v>281</v>
      </c>
      <c r="H16" s="6"/>
    </row>
    <row r="17" spans="2:8" ht="14.25" x14ac:dyDescent="0.2">
      <c r="B17" s="205">
        <v>7</v>
      </c>
      <c r="C17" s="206" t="s">
        <v>139</v>
      </c>
      <c r="D17" s="213" t="s">
        <v>281</v>
      </c>
      <c r="E17" s="213" t="s">
        <v>281</v>
      </c>
      <c r="F17" s="213" t="s">
        <v>281</v>
      </c>
      <c r="H17" s="6"/>
    </row>
    <row r="18" spans="2:8" ht="14.25" x14ac:dyDescent="0.2">
      <c r="B18" s="205">
        <v>8</v>
      </c>
      <c r="C18" s="206" t="s">
        <v>140</v>
      </c>
      <c r="D18" s="213" t="s">
        <v>281</v>
      </c>
      <c r="E18" s="213" t="s">
        <v>281</v>
      </c>
      <c r="F18" s="213" t="s">
        <v>281</v>
      </c>
      <c r="H18" s="6"/>
    </row>
    <row r="19" spans="2:8" ht="14.25" x14ac:dyDescent="0.2">
      <c r="B19" s="205">
        <v>9</v>
      </c>
      <c r="C19" s="206" t="s">
        <v>141</v>
      </c>
      <c r="D19" s="213" t="s">
        <v>281</v>
      </c>
      <c r="E19" s="213" t="s">
        <v>281</v>
      </c>
      <c r="F19" s="213" t="s">
        <v>281</v>
      </c>
      <c r="H19" s="6"/>
    </row>
    <row r="20" spans="2:8" ht="14.25" x14ac:dyDescent="0.2">
      <c r="B20" s="205">
        <v>10</v>
      </c>
      <c r="C20" s="206" t="s">
        <v>142</v>
      </c>
      <c r="D20" s="213" t="s">
        <v>281</v>
      </c>
      <c r="E20" s="213" t="s">
        <v>281</v>
      </c>
      <c r="F20" s="213" t="s">
        <v>281</v>
      </c>
      <c r="H20" s="6"/>
    </row>
    <row r="21" spans="2:8" ht="14.25" x14ac:dyDescent="0.2">
      <c r="B21" s="205">
        <v>11</v>
      </c>
      <c r="C21" s="206" t="s">
        <v>143</v>
      </c>
      <c r="D21" s="213" t="s">
        <v>281</v>
      </c>
      <c r="E21" s="213" t="s">
        <v>281</v>
      </c>
      <c r="F21" s="213" t="s">
        <v>281</v>
      </c>
      <c r="H21" s="6"/>
    </row>
    <row r="22" spans="2:8" ht="14.25" x14ac:dyDescent="0.2">
      <c r="B22" s="205">
        <v>12</v>
      </c>
      <c r="C22" s="206" t="s">
        <v>283</v>
      </c>
      <c r="D22" s="213" t="s">
        <v>281</v>
      </c>
      <c r="E22" s="213" t="s">
        <v>281</v>
      </c>
      <c r="F22" s="213" t="s">
        <v>281</v>
      </c>
      <c r="H22" s="6"/>
    </row>
    <row r="23" spans="2:8" ht="14.25" x14ac:dyDescent="0.2">
      <c r="B23" s="205">
        <v>13</v>
      </c>
      <c r="C23" s="206" t="s">
        <v>145</v>
      </c>
      <c r="D23" s="213" t="s">
        <v>281</v>
      </c>
      <c r="E23" s="213" t="s">
        <v>281</v>
      </c>
      <c r="F23" s="213" t="s">
        <v>281</v>
      </c>
      <c r="H23" s="6"/>
    </row>
    <row r="24" spans="2:8" ht="14.25" x14ac:dyDescent="0.2">
      <c r="B24" s="205">
        <v>14</v>
      </c>
      <c r="C24" s="206" t="s">
        <v>284</v>
      </c>
      <c r="D24" s="213" t="s">
        <v>281</v>
      </c>
      <c r="E24" s="213" t="s">
        <v>281</v>
      </c>
      <c r="F24" s="213" t="s">
        <v>281</v>
      </c>
      <c r="H24" s="6"/>
    </row>
    <row r="25" spans="2:8" ht="14.25" x14ac:dyDescent="0.2">
      <c r="B25" s="205">
        <v>15</v>
      </c>
      <c r="C25" s="206" t="s">
        <v>285</v>
      </c>
      <c r="D25" s="213" t="s">
        <v>281</v>
      </c>
      <c r="E25" s="213" t="s">
        <v>281</v>
      </c>
      <c r="F25" s="213" t="s">
        <v>281</v>
      </c>
      <c r="H25" s="6"/>
    </row>
    <row r="26" spans="2:8" ht="14.25" x14ac:dyDescent="0.2">
      <c r="B26" s="205">
        <f>B25+1</f>
        <v>16</v>
      </c>
      <c r="C26" s="206" t="s">
        <v>148</v>
      </c>
      <c r="D26" s="213" t="s">
        <v>281</v>
      </c>
      <c r="E26" s="213" t="s">
        <v>281</v>
      </c>
      <c r="F26" s="213" t="s">
        <v>281</v>
      </c>
      <c r="H26" s="6"/>
    </row>
    <row r="27" spans="2:8" ht="14.25" x14ac:dyDescent="0.2">
      <c r="B27" s="205">
        <f t="shared" ref="B27:B35" si="0">B26+1</f>
        <v>17</v>
      </c>
      <c r="C27" s="206" t="s">
        <v>86</v>
      </c>
      <c r="D27" s="213" t="s">
        <v>281</v>
      </c>
      <c r="E27" s="213" t="s">
        <v>281</v>
      </c>
      <c r="F27" s="213" t="s">
        <v>281</v>
      </c>
      <c r="H27" s="6"/>
    </row>
    <row r="28" spans="2:8" ht="14.25" x14ac:dyDescent="0.2">
      <c r="B28" s="205">
        <f t="shared" si="0"/>
        <v>18</v>
      </c>
      <c r="C28" s="206" t="s">
        <v>83</v>
      </c>
      <c r="D28" s="213" t="s">
        <v>281</v>
      </c>
      <c r="E28" s="213" t="s">
        <v>281</v>
      </c>
      <c r="F28" s="213" t="s">
        <v>281</v>
      </c>
      <c r="H28" s="6"/>
    </row>
    <row r="29" spans="2:8" ht="14.25" x14ac:dyDescent="0.2">
      <c r="B29" s="205">
        <f t="shared" si="0"/>
        <v>19</v>
      </c>
      <c r="C29" s="206" t="s">
        <v>87</v>
      </c>
      <c r="D29" s="213" t="s">
        <v>281</v>
      </c>
      <c r="E29" s="213" t="s">
        <v>281</v>
      </c>
      <c r="F29" s="213" t="s">
        <v>281</v>
      </c>
      <c r="H29" s="6"/>
    </row>
    <row r="30" spans="2:8" ht="14.25" x14ac:dyDescent="0.2">
      <c r="B30" s="205">
        <f t="shared" si="0"/>
        <v>20</v>
      </c>
      <c r="C30" s="206" t="s">
        <v>27</v>
      </c>
      <c r="D30" s="213" t="s">
        <v>281</v>
      </c>
      <c r="E30" s="213" t="s">
        <v>281</v>
      </c>
      <c r="F30" s="213" t="s">
        <v>281</v>
      </c>
      <c r="H30" s="6"/>
    </row>
    <row r="31" spans="2:8" ht="14.25" x14ac:dyDescent="0.2">
      <c r="B31" s="205">
        <f t="shared" si="0"/>
        <v>21</v>
      </c>
      <c r="C31" s="206" t="s">
        <v>88</v>
      </c>
      <c r="D31" s="213" t="s">
        <v>281</v>
      </c>
      <c r="E31" s="213" t="s">
        <v>281</v>
      </c>
      <c r="F31" s="213" t="s">
        <v>281</v>
      </c>
      <c r="H31" s="6"/>
    </row>
    <row r="32" spans="2:8" ht="14.25" x14ac:dyDescent="0.2">
      <c r="B32" s="205">
        <f t="shared" si="0"/>
        <v>22</v>
      </c>
      <c r="C32" s="206" t="s">
        <v>89</v>
      </c>
      <c r="D32" s="213" t="s">
        <v>281</v>
      </c>
      <c r="E32" s="213" t="s">
        <v>281</v>
      </c>
      <c r="F32" s="213" t="s">
        <v>281</v>
      </c>
      <c r="H32" s="6"/>
    </row>
    <row r="33" spans="2:8" ht="14.25" x14ac:dyDescent="0.2">
      <c r="B33" s="205">
        <f t="shared" si="0"/>
        <v>23</v>
      </c>
      <c r="C33" s="206" t="s">
        <v>59</v>
      </c>
      <c r="D33" s="213" t="s">
        <v>281</v>
      </c>
      <c r="E33" s="213" t="s">
        <v>281</v>
      </c>
      <c r="F33" s="213" t="s">
        <v>281</v>
      </c>
      <c r="H33" s="6"/>
    </row>
    <row r="34" spans="2:8" ht="14.25" x14ac:dyDescent="0.2">
      <c r="B34" s="205">
        <f t="shared" si="0"/>
        <v>24</v>
      </c>
      <c r="C34" s="206" t="s">
        <v>84</v>
      </c>
      <c r="D34" s="213" t="s">
        <v>281</v>
      </c>
      <c r="E34" s="213" t="s">
        <v>281</v>
      </c>
      <c r="F34" s="213" t="s">
        <v>281</v>
      </c>
      <c r="H34" s="6"/>
    </row>
    <row r="35" spans="2:8" ht="14.25" x14ac:dyDescent="0.2">
      <c r="B35" s="205">
        <f t="shared" si="0"/>
        <v>25</v>
      </c>
      <c r="C35" s="206" t="s">
        <v>130</v>
      </c>
      <c r="D35" s="213" t="s">
        <v>281</v>
      </c>
      <c r="E35" s="213" t="s">
        <v>281</v>
      </c>
      <c r="F35" s="213" t="s">
        <v>281</v>
      </c>
      <c r="H35" s="6"/>
    </row>
    <row r="36" spans="2:8" s="215" customFormat="1" ht="15" x14ac:dyDescent="0.25">
      <c r="B36" s="334" t="s">
        <v>287</v>
      </c>
      <c r="C36" s="335"/>
      <c r="D36" s="216" t="s">
        <v>281</v>
      </c>
      <c r="E36" s="216" t="s">
        <v>281</v>
      </c>
      <c r="F36" s="216" t="s">
        <v>281</v>
      </c>
    </row>
    <row r="37" spans="2:8" ht="15.75" x14ac:dyDescent="0.25">
      <c r="B37" s="2" t="s">
        <v>277</v>
      </c>
    </row>
    <row r="38" spans="2:8" x14ac:dyDescent="0.2">
      <c r="B38" s="204"/>
    </row>
    <row r="39" spans="2:8" ht="14.25" x14ac:dyDescent="0.2">
      <c r="B39" s="205">
        <v>1</v>
      </c>
      <c r="C39" s="206" t="s">
        <v>133</v>
      </c>
      <c r="D39" s="207">
        <v>1</v>
      </c>
      <c r="E39" s="207">
        <v>1</v>
      </c>
      <c r="F39" s="207">
        <v>1</v>
      </c>
    </row>
    <row r="40" spans="2:8" ht="14.25" x14ac:dyDescent="0.2">
      <c r="B40" s="205"/>
      <c r="C40" s="206"/>
      <c r="D40" s="207"/>
      <c r="E40" s="207"/>
      <c r="F40" s="207"/>
    </row>
    <row r="41" spans="2:8" ht="14.25" x14ac:dyDescent="0.2">
      <c r="B41" s="205">
        <v>2</v>
      </c>
      <c r="C41" s="206" t="s">
        <v>136</v>
      </c>
      <c r="D41" s="207">
        <v>1</v>
      </c>
      <c r="E41" s="207">
        <v>1</v>
      </c>
      <c r="F41" s="207">
        <v>1</v>
      </c>
    </row>
    <row r="42" spans="2:8" ht="14.25" x14ac:dyDescent="0.2">
      <c r="B42" s="205">
        <v>3</v>
      </c>
      <c r="C42" s="206" t="s">
        <v>140</v>
      </c>
      <c r="D42" s="207">
        <v>1</v>
      </c>
      <c r="E42" s="207">
        <v>1</v>
      </c>
      <c r="F42" s="207">
        <v>1</v>
      </c>
    </row>
    <row r="43" spans="2:8" ht="14.25" x14ac:dyDescent="0.2">
      <c r="B43" s="205">
        <v>4</v>
      </c>
      <c r="C43" s="206" t="s">
        <v>256</v>
      </c>
      <c r="D43" s="207">
        <v>1</v>
      </c>
      <c r="E43" s="207">
        <v>1</v>
      </c>
      <c r="F43" s="207">
        <v>1</v>
      </c>
    </row>
    <row r="44" spans="2:8" ht="14.25" x14ac:dyDescent="0.2">
      <c r="B44" s="205">
        <v>5</v>
      </c>
      <c r="C44" s="206" t="s">
        <v>278</v>
      </c>
      <c r="D44" s="207">
        <v>1</v>
      </c>
      <c r="E44" s="207">
        <v>1</v>
      </c>
      <c r="F44" s="207">
        <v>1</v>
      </c>
    </row>
    <row r="45" spans="2:8" ht="14.25" x14ac:dyDescent="0.2">
      <c r="B45" s="205">
        <v>6</v>
      </c>
      <c r="C45" s="206" t="s">
        <v>279</v>
      </c>
      <c r="D45" s="207">
        <v>1</v>
      </c>
      <c r="E45" s="207">
        <v>1</v>
      </c>
      <c r="F45" s="207">
        <v>1</v>
      </c>
    </row>
    <row r="46" spans="2:8" s="215" customFormat="1" ht="15" x14ac:dyDescent="0.25">
      <c r="B46" s="337" t="s">
        <v>51</v>
      </c>
      <c r="C46" s="338"/>
      <c r="D46" s="217">
        <v>1</v>
      </c>
      <c r="E46" s="217">
        <v>1</v>
      </c>
      <c r="F46" s="217">
        <v>1</v>
      </c>
    </row>
    <row r="47" spans="2:8" ht="14.25" x14ac:dyDescent="0.2">
      <c r="B47" s="208">
        <v>7</v>
      </c>
      <c r="C47" s="209" t="s">
        <v>83</v>
      </c>
      <c r="D47" s="207">
        <v>1</v>
      </c>
      <c r="E47" s="207">
        <v>1</v>
      </c>
      <c r="F47" s="207">
        <v>1</v>
      </c>
    </row>
    <row r="48" spans="2:8" ht="14.25" x14ac:dyDescent="0.2">
      <c r="B48" s="210">
        <v>8</v>
      </c>
      <c r="C48" s="211" t="s">
        <v>280</v>
      </c>
      <c r="D48" s="207">
        <v>1</v>
      </c>
      <c r="E48" s="207">
        <v>1</v>
      </c>
      <c r="F48" s="207">
        <v>1</v>
      </c>
    </row>
    <row r="49" spans="2:6" ht="14.25" x14ac:dyDescent="0.2">
      <c r="B49" s="205">
        <v>9</v>
      </c>
      <c r="C49" s="206" t="s">
        <v>93</v>
      </c>
      <c r="D49" s="207">
        <v>1</v>
      </c>
      <c r="E49" s="207">
        <v>1</v>
      </c>
      <c r="F49" s="207">
        <v>1</v>
      </c>
    </row>
    <row r="50" spans="2:6" ht="14.25" x14ac:dyDescent="0.2">
      <c r="B50" s="205">
        <v>10</v>
      </c>
      <c r="C50" s="206" t="s">
        <v>29</v>
      </c>
      <c r="D50" s="207">
        <v>1</v>
      </c>
      <c r="E50" s="207">
        <v>1</v>
      </c>
      <c r="F50" s="207">
        <v>1</v>
      </c>
    </row>
    <row r="51" spans="2:6" s="215" customFormat="1" ht="15" x14ac:dyDescent="0.25">
      <c r="B51" s="337" t="s">
        <v>62</v>
      </c>
      <c r="C51" s="338"/>
      <c r="D51" s="217">
        <v>1</v>
      </c>
      <c r="E51" s="217">
        <v>1</v>
      </c>
      <c r="F51" s="217">
        <v>1</v>
      </c>
    </row>
    <row r="52" spans="2:6" ht="14.25" x14ac:dyDescent="0.2">
      <c r="D52" s="212"/>
      <c r="E52" s="6"/>
      <c r="F52" s="6"/>
    </row>
    <row r="53" spans="2:6" s="215" customFormat="1" ht="15" x14ac:dyDescent="0.25">
      <c r="B53" s="334" t="s">
        <v>288</v>
      </c>
      <c r="C53" s="335"/>
      <c r="D53" s="216" t="s">
        <v>281</v>
      </c>
      <c r="E53" s="216" t="s">
        <v>281</v>
      </c>
      <c r="F53" s="216" t="s">
        <v>281</v>
      </c>
    </row>
    <row r="55" spans="2:6" s="215" customFormat="1" ht="15" x14ac:dyDescent="0.25">
      <c r="B55" s="334" t="s">
        <v>286</v>
      </c>
      <c r="C55" s="335"/>
      <c r="D55" s="216" t="s">
        <v>281</v>
      </c>
      <c r="E55" s="216" t="s">
        <v>281</v>
      </c>
      <c r="F55" s="216" t="s">
        <v>281</v>
      </c>
    </row>
  </sheetData>
  <mergeCells count="6">
    <mergeCell ref="B55:C55"/>
    <mergeCell ref="B6:F6"/>
    <mergeCell ref="B46:C46"/>
    <mergeCell ref="B51:C51"/>
    <mergeCell ref="B53:C53"/>
    <mergeCell ref="B36:C36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Achievement</vt:lpstr>
      <vt:lpstr>VI</vt:lpstr>
      <vt:lpstr>MSME</vt:lpstr>
      <vt:lpstr>ANX-1</vt:lpstr>
      <vt:lpstr>anx-2</vt:lpstr>
      <vt:lpstr>ANX-3</vt:lpstr>
      <vt:lpstr>anx-4</vt:lpstr>
      <vt:lpstr>ANX-5</vt:lpstr>
      <vt:lpstr>anx-6</vt:lpstr>
      <vt:lpstr>VI!Print_Area</vt:lpstr>
      <vt:lpstr>Achievement!Print_Titles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KAMIL KHAN</cp:lastModifiedBy>
  <cp:lastPrinted>2018-08-30T07:50:58Z</cp:lastPrinted>
  <dcterms:created xsi:type="dcterms:W3CDTF">2017-01-31T09:30:59Z</dcterms:created>
  <dcterms:modified xsi:type="dcterms:W3CDTF">2018-09-26T10:25:19Z</dcterms:modified>
</cp:coreProperties>
</file>